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824C" lockStructure="1"/>
  <bookViews>
    <workbookView xWindow="90" yWindow="15" windowWidth="24240" windowHeight="13440"/>
  </bookViews>
  <sheets>
    <sheet name="WFC Table" sheetId="1" r:id="rId1"/>
    <sheet name="Dropdown" sheetId="4" state="hidden" r:id="rId2"/>
    <sheet name="Graphics" sheetId="6" state="hidden" r:id="rId3"/>
  </sheets>
  <definedNames>
    <definedName name="_xlnm._FilterDatabase" localSheetId="1" hidden="1">Dropdown!$A$1:$AD$1</definedName>
    <definedName name="_xlnm._FilterDatabase" localSheetId="0" hidden="1">'WFC Table'!$A$9:$V$9</definedName>
    <definedName name="Bild_TW">INDIRECT(Dropdown!$AC$9)</definedName>
    <definedName name="_xlnm.Print_Area" localSheetId="0">'WFC Table'!$A$1:$V$59</definedName>
    <definedName name="_xlnm.Print_Titles" localSheetId="0">'WFC Table'!$1:$8</definedName>
    <definedName name="Flanged">Dropdown!$C$2:$C$129</definedName>
    <definedName name="Flanged1">Dropdown!$G$2:$G$4</definedName>
    <definedName name="Length_Diameters">Dropdown!$L$2:$S$3</definedName>
    <definedName name="Socket_Weld">Dropdown!$D$2:$D$5</definedName>
    <definedName name="Socket_Weld1">Dropdown!$H$2:$H$5</definedName>
    <definedName name="threaded">Dropdown!$E$2:$E$59</definedName>
    <definedName name="Threaded1">Dropdown!$I$2:$I$5</definedName>
    <definedName name="Weld_In">Dropdown!$F$2:$F$5</definedName>
    <definedName name="Weld_In1">Dropdown!$J$2:$J$5</definedName>
  </definedNames>
  <calcPr calcId="145621"/>
</workbook>
</file>

<file path=xl/calcChain.xml><?xml version="1.0" encoding="utf-8"?>
<calcChain xmlns="http://schemas.openxmlformats.org/spreadsheetml/2006/main">
  <c r="AA8" i="4" l="1"/>
  <c r="AA7" i="4"/>
  <c r="AA6" i="4"/>
  <c r="AA5" i="4"/>
  <c r="AA4" i="4"/>
  <c r="AA3" i="4"/>
  <c r="AA2" i="4"/>
  <c r="AA9" i="4" l="1"/>
  <c r="AB10" i="1"/>
  <c r="AB11" i="1"/>
  <c r="AB8" i="1"/>
  <c r="AB4" i="4" l="1"/>
  <c r="AB3" i="4"/>
  <c r="AB2" i="4"/>
  <c r="AB9" i="4" l="1"/>
  <c r="AC9" i="4" l="1"/>
</calcChain>
</file>

<file path=xl/sharedStrings.xml><?xml version="1.0" encoding="utf-8"?>
<sst xmlns="http://schemas.openxmlformats.org/spreadsheetml/2006/main" count="389" uniqueCount="346">
  <si>
    <t>Tag No.</t>
  </si>
  <si>
    <t>Stem Style</t>
  </si>
  <si>
    <t>Flange Size / 
Process Thread</t>
  </si>
  <si>
    <t>Material</t>
  </si>
  <si>
    <t>OAL Length</t>
  </si>
  <si>
    <t>Unsupported Length</t>
  </si>
  <si>
    <t>Root Dia</t>
  </si>
  <si>
    <t>Tip Dia</t>
  </si>
  <si>
    <t>Tip Thickness</t>
  </si>
  <si>
    <t>Root Fillet</t>
  </si>
  <si>
    <t>Shielded Length</t>
  </si>
  <si>
    <t>Temperature</t>
  </si>
  <si>
    <t>Pressure</t>
  </si>
  <si>
    <t>Velocity</t>
  </si>
  <si>
    <t>Density</t>
  </si>
  <si>
    <t>Viscosity</t>
  </si>
  <si>
    <t>cP</t>
  </si>
  <si>
    <t>Bore Size</t>
  </si>
  <si>
    <t>Process 
Connection</t>
  </si>
  <si>
    <t>Customer:</t>
  </si>
  <si>
    <t>Reference:</t>
  </si>
  <si>
    <t>°C</t>
  </si>
  <si>
    <t>°F</t>
  </si>
  <si>
    <t>bar</t>
  </si>
  <si>
    <t>m/s</t>
  </si>
  <si>
    <t>ft/s</t>
  </si>
  <si>
    <t>mm/s</t>
  </si>
  <si>
    <t>cm/s</t>
  </si>
  <si>
    <t>kg/m³</t>
  </si>
  <si>
    <t>kg/cm³</t>
  </si>
  <si>
    <t>lb/in³</t>
  </si>
  <si>
    <t>g/cm³</t>
  </si>
  <si>
    <t>Process
 Fluid /Gas</t>
  </si>
  <si>
    <t>psi</t>
  </si>
  <si>
    <t>kg/cm²</t>
  </si>
  <si>
    <t>MPa</t>
  </si>
  <si>
    <t>kPa</t>
  </si>
  <si>
    <t>Pa</t>
  </si>
  <si>
    <t>Threaded</t>
  </si>
  <si>
    <t>Straight</t>
  </si>
  <si>
    <t>Tapered</t>
  </si>
  <si>
    <t>Stepped</t>
  </si>
  <si>
    <t>304L</t>
  </si>
  <si>
    <t>304H</t>
  </si>
  <si>
    <t>309S</t>
  </si>
  <si>
    <t>310LN</t>
  </si>
  <si>
    <t>F44</t>
  </si>
  <si>
    <t>316L</t>
  </si>
  <si>
    <t>316H</t>
  </si>
  <si>
    <t>316TI</t>
  </si>
  <si>
    <t>317L</t>
  </si>
  <si>
    <t>F51</t>
  </si>
  <si>
    <t>321H</t>
  </si>
  <si>
    <t>F53</t>
  </si>
  <si>
    <t>347H</t>
  </si>
  <si>
    <t>S410</t>
  </si>
  <si>
    <t>304</t>
  </si>
  <si>
    <t>310</t>
  </si>
  <si>
    <t>316</t>
  </si>
  <si>
    <t>317</t>
  </si>
  <si>
    <t>321</t>
  </si>
  <si>
    <t>347</t>
  </si>
  <si>
    <t>TP446_1</t>
  </si>
  <si>
    <t>446</t>
  </si>
  <si>
    <t>LF2</t>
  </si>
  <si>
    <t>A105</t>
  </si>
  <si>
    <t>F12</t>
  </si>
  <si>
    <t>F11</t>
  </si>
  <si>
    <t>F2</t>
  </si>
  <si>
    <t>F1</t>
  </si>
  <si>
    <t>F22</t>
  </si>
  <si>
    <t>F21</t>
  </si>
  <si>
    <t>F5</t>
  </si>
  <si>
    <t>F91</t>
  </si>
  <si>
    <t>F9</t>
  </si>
  <si>
    <t>Ni 200</t>
  </si>
  <si>
    <t>Ni 201</t>
  </si>
  <si>
    <t>M 400</t>
  </si>
  <si>
    <t>H X</t>
  </si>
  <si>
    <t>H C22</t>
  </si>
  <si>
    <t>H C4</t>
  </si>
  <si>
    <t>IN 600</t>
  </si>
  <si>
    <t>0.75" 150#</t>
  </si>
  <si>
    <t>1/2" NPT</t>
  </si>
  <si>
    <t>3/4" (1.05" Dia)</t>
  </si>
  <si>
    <t>Raised Face</t>
  </si>
  <si>
    <t>0.75" 300#</t>
  </si>
  <si>
    <t>3/4" NPT</t>
  </si>
  <si>
    <t>1" (1.315" Dia)</t>
  </si>
  <si>
    <t>Flat Face</t>
  </si>
  <si>
    <t>0.75" 600#</t>
  </si>
  <si>
    <t>1" NPT</t>
  </si>
  <si>
    <t>1-1/4" (1.66" Dia)</t>
  </si>
  <si>
    <t>RTJ</t>
  </si>
  <si>
    <t>0.75" 900#</t>
  </si>
  <si>
    <t>1-1/2" NPT</t>
  </si>
  <si>
    <t>1-1/2" Nominal</t>
  </si>
  <si>
    <t>0.75" 1500#</t>
  </si>
  <si>
    <t>2" NPT</t>
  </si>
  <si>
    <t>0.75" 2500#</t>
  </si>
  <si>
    <t>M15x1</t>
  </si>
  <si>
    <t>1" 150#</t>
  </si>
  <si>
    <t>M15x1.5</t>
  </si>
  <si>
    <t>1" 300#</t>
  </si>
  <si>
    <t>M16x1</t>
  </si>
  <si>
    <t>1" 600#</t>
  </si>
  <si>
    <t>M16x1.5</t>
  </si>
  <si>
    <t>1" 900#</t>
  </si>
  <si>
    <t>M17x1</t>
  </si>
  <si>
    <t>1" 1500#</t>
  </si>
  <si>
    <t>M17x1.5</t>
  </si>
  <si>
    <t>1" 2500#</t>
  </si>
  <si>
    <t>M18x1.5</t>
  </si>
  <si>
    <t>M18x2.0</t>
  </si>
  <si>
    <t>M20x1.5</t>
  </si>
  <si>
    <t>M20x2.0</t>
  </si>
  <si>
    <t>2" 150#</t>
  </si>
  <si>
    <t>M22x1.5</t>
  </si>
  <si>
    <t>2" 300#</t>
  </si>
  <si>
    <t>M22x2.0</t>
  </si>
  <si>
    <t>2" 600#</t>
  </si>
  <si>
    <t>2" 900#</t>
  </si>
  <si>
    <t>M24x1.5</t>
  </si>
  <si>
    <t>2" 1500#</t>
  </si>
  <si>
    <t>M24x2.0</t>
  </si>
  <si>
    <t>2" 2500#</t>
  </si>
  <si>
    <t>3" 150#</t>
  </si>
  <si>
    <t>M25x1.5</t>
  </si>
  <si>
    <t>3" 300#</t>
  </si>
  <si>
    <t>M25x2.0</t>
  </si>
  <si>
    <t>3" 600#</t>
  </si>
  <si>
    <t>3" 900#</t>
  </si>
  <si>
    <t>M27x1.5</t>
  </si>
  <si>
    <t>3" 1500#</t>
  </si>
  <si>
    <t>M27x2.0</t>
  </si>
  <si>
    <t>3" 2500#</t>
  </si>
  <si>
    <t>M28x1.5</t>
  </si>
  <si>
    <t>M28x2.0</t>
  </si>
  <si>
    <t>M30x1.5</t>
  </si>
  <si>
    <t>M30x2.0</t>
  </si>
  <si>
    <t>M30x3.0</t>
  </si>
  <si>
    <t>4" 150#</t>
  </si>
  <si>
    <t>M33x1.5</t>
  </si>
  <si>
    <t>4" 300#</t>
  </si>
  <si>
    <t>M33x2.0</t>
  </si>
  <si>
    <t>4" 600#</t>
  </si>
  <si>
    <t>M33x3.0</t>
  </si>
  <si>
    <t>4" 900#</t>
  </si>
  <si>
    <t>M35x1.5</t>
  </si>
  <si>
    <t>4" 1500#</t>
  </si>
  <si>
    <t>M35x2.0</t>
  </si>
  <si>
    <t>4" 2500#</t>
  </si>
  <si>
    <t>M36x1.5</t>
  </si>
  <si>
    <t>5" 150#</t>
  </si>
  <si>
    <t>M36x2.0</t>
  </si>
  <si>
    <t>5" 300#</t>
  </si>
  <si>
    <t>M36x3.0</t>
  </si>
  <si>
    <t>5" 600#</t>
  </si>
  <si>
    <t>M39x1.5</t>
  </si>
  <si>
    <t>5" 900#</t>
  </si>
  <si>
    <t>M39x2.0</t>
  </si>
  <si>
    <t>5" 1500#</t>
  </si>
  <si>
    <t>M39x3.0</t>
  </si>
  <si>
    <t>5" 2500#</t>
  </si>
  <si>
    <t>M40x1.5</t>
  </si>
  <si>
    <t>6" 150#</t>
  </si>
  <si>
    <t>1/2" BSP</t>
  </si>
  <si>
    <t>6" 300#</t>
  </si>
  <si>
    <t>3/4" BSP</t>
  </si>
  <si>
    <t>6" 600#</t>
  </si>
  <si>
    <t>1" BSP</t>
  </si>
  <si>
    <t>6" 900#</t>
  </si>
  <si>
    <t>1-1/2" BSP</t>
  </si>
  <si>
    <t>6" 1500#</t>
  </si>
  <si>
    <t>1/2" BSPT</t>
  </si>
  <si>
    <t>6" 2500#</t>
  </si>
  <si>
    <t>3/4" BSPT</t>
  </si>
  <si>
    <t>DN25 PN10</t>
  </si>
  <si>
    <t>1" BSPT</t>
  </si>
  <si>
    <t>DN25 PN16</t>
  </si>
  <si>
    <t>1-1/2" BSPT</t>
  </si>
  <si>
    <t>DN25 PN25</t>
  </si>
  <si>
    <t>DN25 PN40</t>
  </si>
  <si>
    <t>DN25 PN100</t>
  </si>
  <si>
    <t>DN32 PN10</t>
  </si>
  <si>
    <t>DN32 PN16</t>
  </si>
  <si>
    <t>DN32 PN25</t>
  </si>
  <si>
    <t>DN32 PN40</t>
  </si>
  <si>
    <t>DN32 PN100</t>
  </si>
  <si>
    <t>DN40 PN10</t>
  </si>
  <si>
    <t>DN40 PN16</t>
  </si>
  <si>
    <t>DN40 PN25</t>
  </si>
  <si>
    <t>DN40 PN40</t>
  </si>
  <si>
    <t>DN40 PN100</t>
  </si>
  <si>
    <t>DN50 PN10</t>
  </si>
  <si>
    <t>DN50 PN16</t>
  </si>
  <si>
    <t>DN50 PN25</t>
  </si>
  <si>
    <t>DN50 PN40</t>
  </si>
  <si>
    <t>DN50 PN100</t>
  </si>
  <si>
    <t>DN65 PN10</t>
  </si>
  <si>
    <t>DN65 PN16</t>
  </si>
  <si>
    <t>DN65 PN25</t>
  </si>
  <si>
    <t>DN65 PN40</t>
  </si>
  <si>
    <t>DN65 PN100</t>
  </si>
  <si>
    <t>DN80 PN10</t>
  </si>
  <si>
    <t>DN80 PN16</t>
  </si>
  <si>
    <t>DN80 PN25</t>
  </si>
  <si>
    <t>DN80 PN40</t>
  </si>
  <si>
    <t>DN80 PN100</t>
  </si>
  <si>
    <t>DN100 PN10</t>
  </si>
  <si>
    <t>DN100 PN16</t>
  </si>
  <si>
    <t>DN100 PN25</t>
  </si>
  <si>
    <t>DN100 PN40</t>
  </si>
  <si>
    <t>DN100 PN100</t>
  </si>
  <si>
    <t>Socket_Weld</t>
  </si>
  <si>
    <t>Weld_In</t>
  </si>
  <si>
    <t>Gas</t>
  </si>
  <si>
    <t>Liquid</t>
  </si>
  <si>
    <t>Vapor</t>
  </si>
  <si>
    <t>OAL Length L</t>
  </si>
  <si>
    <t>Unsupported Length U</t>
  </si>
  <si>
    <t>Root Dia Q</t>
  </si>
  <si>
    <t>Tip Dia B</t>
  </si>
  <si>
    <t>Tip Thickness t</t>
  </si>
  <si>
    <t>To enable large files only line 1 &amp; 2 must be chosen by</t>
  </si>
  <si>
    <t>1/2" NPSM</t>
  </si>
  <si>
    <t>Flange Face /
Internal Thread</t>
  </si>
  <si>
    <t>Chosen shank style</t>
  </si>
  <si>
    <t>Chosen TW Type</t>
  </si>
  <si>
    <t>Process Data - 
To be filled out by Customer</t>
  </si>
  <si>
    <t>Stem style), the graphic will show the chosen configuration.</t>
  </si>
  <si>
    <t xml:space="preserve">If you change the settings of C8 + D8 (Process Connection + </t>
  </si>
  <si>
    <t>Thermowell Data -
To be filled out by Ashcroft and/or Customer</t>
  </si>
  <si>
    <t>Please choose units from dropdown</t>
  </si>
  <si>
    <t>How to fill - step by step</t>
  </si>
  <si>
    <t>904L</t>
  </si>
  <si>
    <t>A 106</t>
  </si>
  <si>
    <t>Alloy 20</t>
  </si>
  <si>
    <t>F55</t>
  </si>
  <si>
    <t>H 276</t>
  </si>
  <si>
    <t>H B2</t>
  </si>
  <si>
    <t>H B3</t>
  </si>
  <si>
    <t>HR160</t>
  </si>
  <si>
    <t>IL 800</t>
  </si>
  <si>
    <t>IL 800H</t>
  </si>
  <si>
    <t>IL 800HT</t>
  </si>
  <si>
    <t>IL 825</t>
  </si>
  <si>
    <t>IN 601</t>
  </si>
  <si>
    <t>IN 625</t>
  </si>
  <si>
    <t>Monel K-500</t>
  </si>
  <si>
    <t>Ti 12</t>
  </si>
  <si>
    <t>Ti 2</t>
  </si>
  <si>
    <t>Ti 7</t>
  </si>
  <si>
    <r>
      <t xml:space="preserve">Dropdown data </t>
    </r>
    <r>
      <rPr>
        <b/>
        <sz val="12"/>
        <color indexed="10"/>
        <rFont val="Cambria"/>
        <family val="1"/>
      </rPr>
      <t xml:space="preserve"> </t>
    </r>
    <r>
      <rPr>
        <b/>
        <sz val="12"/>
        <color indexed="10"/>
        <rFont val="Calibri"/>
        <family val="2"/>
      </rPr>
      <t xml:space="preserve">---&gt;  </t>
    </r>
  </si>
  <si>
    <r>
      <rPr>
        <b/>
        <sz val="14"/>
        <color rgb="FFC00000"/>
        <rFont val="Arial"/>
        <family val="2"/>
      </rPr>
      <t>Vorsicht</t>
    </r>
    <r>
      <rPr>
        <sz val="10"/>
        <color rgb="FFC00000"/>
        <rFont val="Arial"/>
        <family val="2"/>
      </rPr>
      <t>:
Daten in AA8:AA10 nicht löschen!!</t>
    </r>
  </si>
  <si>
    <t>Flanged FP Weld</t>
  </si>
  <si>
    <t>Flanged STD Weld</t>
  </si>
  <si>
    <t>Weld In</t>
  </si>
  <si>
    <r>
      <rPr>
        <b/>
        <sz val="12"/>
        <rFont val="Arial"/>
        <family val="2"/>
      </rPr>
      <t>Data for column C, D, E, F, G &amp; P is restricted</t>
    </r>
    <r>
      <rPr>
        <sz val="12"/>
        <rFont val="Arial"/>
        <family val="2"/>
      </rPr>
      <t>.</t>
    </r>
  </si>
  <si>
    <r>
      <t xml:space="preserve">Fill in the data </t>
    </r>
    <r>
      <rPr>
        <sz val="12"/>
        <color rgb="FFC00000"/>
        <rFont val="Arial"/>
        <family val="2"/>
      </rPr>
      <t>from left to right (!)</t>
    </r>
    <r>
      <rPr>
        <sz val="12"/>
        <rFont val="Arial"/>
        <family val="2"/>
      </rPr>
      <t xml:space="preserve"> as the available dropdown data </t>
    </r>
  </si>
  <si>
    <t>lists are variable and depend on thermowell type.</t>
  </si>
  <si>
    <t>(The value will not change before cell is activated)</t>
  </si>
  <si>
    <t>At any time you can check available dropdown data (blue cells).</t>
  </si>
  <si>
    <t>Line 1 &amp; 2 must be chosen from Dropdown.</t>
  </si>
  <si>
    <r>
      <t xml:space="preserve">Also for range C8:G8 choose the dropdown data </t>
    </r>
    <r>
      <rPr>
        <sz val="12"/>
        <color rgb="FFC00000"/>
        <rFont val="Arial"/>
        <family val="2"/>
      </rPr>
      <t>from left to right</t>
    </r>
    <r>
      <rPr>
        <sz val="12"/>
        <rFont val="Arial"/>
        <family val="2"/>
      </rPr>
      <t>.</t>
    </r>
  </si>
  <si>
    <r>
      <rPr>
        <b/>
        <u/>
        <sz val="12"/>
        <color rgb="FF002060"/>
        <rFont val="Arial"/>
        <family val="2"/>
      </rPr>
      <t>Step 1</t>
    </r>
    <r>
      <rPr>
        <sz val="12"/>
        <color rgb="FF002060"/>
        <rFont val="Arial"/>
        <family val="2"/>
      </rPr>
      <t>:</t>
    </r>
    <r>
      <rPr>
        <b/>
        <sz val="12"/>
        <color rgb="FF002060"/>
        <rFont val="Arial"/>
        <family val="2"/>
      </rPr>
      <t xml:space="preserve"> Fill in Customer name and Reference # in Row 3 + 4</t>
    </r>
  </si>
  <si>
    <r>
      <rPr>
        <b/>
        <u/>
        <sz val="12"/>
        <color rgb="FF002060"/>
        <rFont val="Arial"/>
        <family val="2"/>
      </rPr>
      <t>Step 2</t>
    </r>
    <r>
      <rPr>
        <sz val="12"/>
        <color rgb="FF002060"/>
        <rFont val="Arial"/>
        <family val="2"/>
      </rPr>
      <t>:</t>
    </r>
    <r>
      <rPr>
        <b/>
        <sz val="12"/>
        <color rgb="FF002060"/>
        <rFont val="Arial"/>
        <family val="2"/>
      </rPr>
      <t xml:space="preserve"> Choose Engineering Units (green interior) in Row 8</t>
    </r>
  </si>
  <si>
    <r>
      <t>Note for large files</t>
    </r>
    <r>
      <rPr>
        <b/>
        <sz val="12"/>
        <color rgb="FF002060"/>
        <rFont val="Arial"/>
        <family val="2"/>
      </rPr>
      <t>:</t>
    </r>
  </si>
  <si>
    <r>
      <t>Check available data in Example Row 8</t>
    </r>
    <r>
      <rPr>
        <b/>
        <sz val="12"/>
        <color rgb="FF002060"/>
        <rFont val="Arial"/>
        <family val="2"/>
      </rPr>
      <t>:</t>
    </r>
  </si>
  <si>
    <r>
      <rPr>
        <b/>
        <u/>
        <sz val="12"/>
        <color rgb="FF002060"/>
        <rFont val="Arial"/>
        <family val="2"/>
      </rPr>
      <t>Step 3</t>
    </r>
    <r>
      <rPr>
        <sz val="12"/>
        <color rgb="FF002060"/>
        <rFont val="Arial"/>
        <family val="2"/>
      </rPr>
      <t xml:space="preserve">: </t>
    </r>
    <r>
      <rPr>
        <b/>
        <sz val="12"/>
        <color rgb="FF002060"/>
        <rFont val="Arial"/>
        <family val="2"/>
      </rPr>
      <t>Fill in Thermowell data for each thermowell (grey interior)</t>
    </r>
  </si>
  <si>
    <t>dropdown, further data might be copied (e.g. AutoFill function).</t>
  </si>
  <si>
    <t>Anyhow please follow the same data restrictions as above.</t>
  </si>
  <si>
    <t>All dimensions M I L L I M E T E R [mm]</t>
  </si>
  <si>
    <t>All dimensions I N C H E S [in]</t>
  </si>
  <si>
    <t>Required data for ASME PTC-19.3TW-2016 calculations</t>
  </si>
  <si>
    <t>Note
(optional)</t>
  </si>
  <si>
    <r>
      <t>Shielded Length L</t>
    </r>
    <r>
      <rPr>
        <vertAlign val="subscript"/>
        <sz val="12"/>
        <color indexed="8"/>
        <rFont val="Arial"/>
        <family val="2"/>
      </rPr>
      <t>0</t>
    </r>
  </si>
  <si>
    <t>2-1/16" API 2000#</t>
  </si>
  <si>
    <t>2-9/16" API 2000#</t>
  </si>
  <si>
    <t>3-1/8" API 2000#</t>
  </si>
  <si>
    <t>4-1/16" API 2000#</t>
  </si>
  <si>
    <t>2-1/16" API 3000#</t>
  </si>
  <si>
    <t>2-9/16" API 3000#</t>
  </si>
  <si>
    <t>3-1/8" API 3000#</t>
  </si>
  <si>
    <t>4-1/16" API 3000#</t>
  </si>
  <si>
    <t>2-1/16" API 5000#</t>
  </si>
  <si>
    <t>2-9/16" API 5000#</t>
  </si>
  <si>
    <t>3-1/8" API 5000#</t>
  </si>
  <si>
    <t>4-1/16" API 5000#</t>
  </si>
  <si>
    <t>1 13/16" API 10000#</t>
  </si>
  <si>
    <t>2-1/16" API 10000#</t>
  </si>
  <si>
    <t>2-9/16" API 10000#</t>
  </si>
  <si>
    <t>3-1/16" API 10000#</t>
  </si>
  <si>
    <t>4-1/16" API 10000#</t>
  </si>
  <si>
    <t>1 13/16" API 15000#</t>
  </si>
  <si>
    <t>2-1/16" API 15000#</t>
  </si>
  <si>
    <t>2-9/16" API 15000#</t>
  </si>
  <si>
    <t>3-1/16" API 15000#</t>
  </si>
  <si>
    <t>4-1/16" API 15000#</t>
  </si>
  <si>
    <t>1 13/16" API 20000#</t>
  </si>
  <si>
    <t>2-1/16" API 20000#</t>
  </si>
  <si>
    <t>2-9/16" API 20000#</t>
  </si>
  <si>
    <t>3-1/16" API 20000#</t>
  </si>
  <si>
    <t>4-1/16" API 20000#</t>
  </si>
  <si>
    <t>1-1/4" 150#</t>
  </si>
  <si>
    <t>1-1/4" 300#</t>
  </si>
  <si>
    <t>1-1/4" 600#</t>
  </si>
  <si>
    <t>1-1/4" 900#</t>
  </si>
  <si>
    <t>1-1/4" 1500#</t>
  </si>
  <si>
    <t>1-1/4" 2500#</t>
  </si>
  <si>
    <t>1-1/2" 150#</t>
  </si>
  <si>
    <t>1-1/2" 300#</t>
  </si>
  <si>
    <t>1-1/2" 600#</t>
  </si>
  <si>
    <t>1-1/2" 900#</t>
  </si>
  <si>
    <t>1-1/2" 1500#</t>
  </si>
  <si>
    <t>1-1/2" 2500#</t>
  </si>
  <si>
    <t>2-1/2" 150#</t>
  </si>
  <si>
    <t>2-1/2" 300#</t>
  </si>
  <si>
    <t>2-1/2" 600#</t>
  </si>
  <si>
    <t>2-1/2" 900#</t>
  </si>
  <si>
    <t>2-1/2" 1500#</t>
  </si>
  <si>
    <t>2-1/2" 2500#</t>
  </si>
  <si>
    <t>3-1/2" 150#</t>
  </si>
  <si>
    <t>3-1/2" 300#</t>
  </si>
  <si>
    <t>3-1/2" 600#</t>
  </si>
  <si>
    <t>3-1/2" 900#</t>
  </si>
  <si>
    <t>3-1/2" 1500#</t>
  </si>
  <si>
    <t>3-1/2" 2500#</t>
  </si>
  <si>
    <t>1-1/4" NPT</t>
  </si>
  <si>
    <t>1-1/4" BSP</t>
  </si>
  <si>
    <t>Use separate rows in case of several scenarios (e.g. operating/design conditions)</t>
  </si>
  <si>
    <t>Flanged Forged</t>
  </si>
  <si>
    <t>Lap Joint / Van Stone</t>
  </si>
  <si>
    <t>Socket-Weld</t>
  </si>
  <si>
    <t>Flanged (all)</t>
  </si>
  <si>
    <t>Dimensional 
Quick-Check</t>
  </si>
  <si>
    <t>(Für später)</t>
  </si>
  <si>
    <t>M18x1.0</t>
  </si>
  <si>
    <t>M20x1.0</t>
  </si>
  <si>
    <t>M22x1.0</t>
  </si>
  <si>
    <t>M24x1.0</t>
  </si>
  <si>
    <t>M25x1.0</t>
  </si>
  <si>
    <t>M27x1.0</t>
  </si>
  <si>
    <t>M28x1.0</t>
  </si>
  <si>
    <t>M30x1.0</t>
  </si>
  <si>
    <t>lb/ft³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</si>
</sst>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ambria"/>
      <family val="1"/>
    </font>
    <font>
      <b/>
      <sz val="10"/>
      <name val="Arial"/>
      <family val="2"/>
    </font>
    <font>
      <b/>
      <sz val="12"/>
      <color indexed="10"/>
      <name val="Cambria"/>
      <family val="1"/>
    </font>
    <font>
      <b/>
      <sz val="12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4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1"/>
      <name val="Lucida Console"/>
      <family val="3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u/>
      <sz val="18"/>
      <color rgb="FF00206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Arial"/>
      <family val="2"/>
    </font>
    <font>
      <sz val="12"/>
      <color rgb="FF002060"/>
      <name val="Arial"/>
      <family val="2"/>
    </font>
    <font>
      <sz val="12"/>
      <color rgb="FFC00000"/>
      <name val="Arial"/>
      <family val="2"/>
    </font>
    <font>
      <b/>
      <u/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9"/>
      <name val="Calibri"/>
      <family val="2"/>
      <scheme val="minor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 tint="-4.9989318521683403E-2"/>
        <bgColor theme="4" tint="-0.249977111117893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0" fillId="0" borderId="1" xfId="0" applyFont="1" applyBorder="1" applyAlignment="1">
      <alignment horizontal="center" vertical="center" textRotation="90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center" vertical="center" textRotation="90"/>
    </xf>
    <xf numFmtId="0" fontId="2" fillId="0" borderId="3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0" fillId="0" borderId="3" xfId="0" applyBorder="1"/>
    <xf numFmtId="0" fontId="0" fillId="0" borderId="2" xfId="0" applyBorder="1"/>
    <xf numFmtId="0" fontId="4" fillId="0" borderId="9" xfId="0" applyFont="1" applyBorder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16" xfId="0" applyFill="1" applyBorder="1"/>
    <xf numFmtId="0" fontId="10" fillId="0" borderId="6" xfId="0" applyFont="1" applyBorder="1" applyAlignment="1">
      <alignment horizontal="center" vertical="center" textRotation="90" wrapText="1"/>
    </xf>
    <xf numFmtId="0" fontId="10" fillId="0" borderId="17" xfId="0" applyFont="1" applyFill="1" applyBorder="1" applyAlignment="1">
      <alignment horizontal="center" vertical="center" textRotation="90"/>
    </xf>
    <xf numFmtId="0" fontId="0" fillId="0" borderId="18" xfId="0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" xfId="0" applyBorder="1"/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wrapText="1"/>
    </xf>
    <xf numFmtId="0" fontId="2" fillId="0" borderId="0" xfId="0" applyFont="1" applyProtection="1"/>
    <xf numFmtId="0" fontId="0" fillId="0" borderId="0" xfId="0" applyFill="1" applyProtection="1"/>
    <xf numFmtId="0" fontId="12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top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wrapText="1"/>
    </xf>
    <xf numFmtId="0" fontId="0" fillId="0" borderId="0" xfId="0" applyProtection="1">
      <protection locked="0"/>
    </xf>
    <xf numFmtId="0" fontId="16" fillId="0" borderId="1" xfId="0" applyFont="1" applyBorder="1" applyProtection="1"/>
    <xf numFmtId="0" fontId="0" fillId="0" borderId="0" xfId="0" applyBorder="1" applyProtection="1"/>
    <xf numFmtId="0" fontId="2" fillId="0" borderId="10" xfId="0" applyFont="1" applyBorder="1" applyProtection="1"/>
    <xf numFmtId="0" fontId="2" fillId="0" borderId="10" xfId="0" applyFont="1" applyFill="1" applyBorder="1" applyProtection="1"/>
    <xf numFmtId="0" fontId="9" fillId="0" borderId="0" xfId="0" applyFont="1" applyFill="1" applyBorder="1" applyProtection="1"/>
    <xf numFmtId="0" fontId="0" fillId="0" borderId="24" xfId="0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vertical="center" wrapText="1"/>
    </xf>
    <xf numFmtId="0" fontId="0" fillId="0" borderId="0" xfId="0" applyBorder="1" applyAlignment="1" applyProtection="1">
      <alignment horizontal="center"/>
    </xf>
    <xf numFmtId="0" fontId="4" fillId="0" borderId="12" xfId="0" quotePrefix="1" applyFont="1" applyBorder="1" applyAlignment="1">
      <alignment horizontal="left"/>
    </xf>
    <xf numFmtId="0" fontId="4" fillId="0" borderId="11" xfId="0" quotePrefix="1" applyFont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0" fillId="0" borderId="3" xfId="0" applyBorder="1" applyProtection="1"/>
    <xf numFmtId="0" fontId="20" fillId="0" borderId="0" xfId="0" applyFont="1" applyAlignment="1" applyProtection="1">
      <alignment wrapText="1"/>
    </xf>
    <xf numFmtId="0" fontId="24" fillId="0" borderId="0" xfId="0" applyFont="1" applyFill="1" applyBorder="1" applyProtection="1"/>
    <xf numFmtId="0" fontId="0" fillId="0" borderId="23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vertic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Protection="1">
      <protection locked="0"/>
    </xf>
    <xf numFmtId="0" fontId="0" fillId="0" borderId="0" xfId="0" applyFill="1" applyProtection="1">
      <protection locked="0"/>
    </xf>
    <xf numFmtId="0" fontId="15" fillId="0" borderId="0" xfId="0" applyFont="1" applyBorder="1" applyAlignment="1" applyProtection="1">
      <alignment horizontal="left"/>
    </xf>
    <xf numFmtId="0" fontId="27" fillId="0" borderId="18" xfId="0" applyFont="1" applyBorder="1" applyAlignment="1" applyProtection="1">
      <alignment horizontal="center" vertical="center" textRotation="90"/>
    </xf>
    <xf numFmtId="0" fontId="27" fillId="0" borderId="1" xfId="0" applyFont="1" applyBorder="1" applyAlignment="1" applyProtection="1">
      <alignment horizontal="center" vertical="center" textRotation="90" wrapText="1"/>
    </xf>
    <xf numFmtId="0" fontId="27" fillId="0" borderId="1" xfId="0" applyFont="1" applyBorder="1" applyAlignment="1" applyProtection="1">
      <alignment horizontal="center" vertical="center" textRotation="9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right" vertical="center" indent="1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 applyProtection="1">
      <alignment horizontal="center" vertical="center"/>
      <protection locked="0"/>
    </xf>
    <xf numFmtId="0" fontId="1" fillId="0" borderId="12" xfId="1" applyBorder="1" applyAlignment="1">
      <alignment wrapText="1"/>
    </xf>
    <xf numFmtId="0" fontId="1" fillId="0" borderId="12" xfId="1" applyBorder="1" applyAlignment="1">
      <alignment vertical="top" wrapText="1"/>
    </xf>
    <xf numFmtId="0" fontId="31" fillId="8" borderId="3" xfId="0" applyFont="1" applyFill="1" applyBorder="1" applyAlignment="1" applyProtection="1">
      <alignment horizontal="center"/>
      <protection locked="0"/>
    </xf>
    <xf numFmtId="0" fontId="31" fillId="9" borderId="3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8" xfId="0" applyFill="1" applyBorder="1" applyProtection="1"/>
    <xf numFmtId="0" fontId="32" fillId="0" borderId="0" xfId="0" applyFont="1" applyFill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49" fontId="18" fillId="0" borderId="18" xfId="0" applyNumberFormat="1" applyFont="1" applyFill="1" applyBorder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7" fillId="6" borderId="18" xfId="0" applyFont="1" applyFill="1" applyBorder="1" applyAlignment="1" applyProtection="1">
      <alignment horizontal="center" vertical="center" wrapText="1"/>
    </xf>
    <xf numFmtId="0" fontId="17" fillId="6" borderId="22" xfId="0" applyFont="1" applyFill="1" applyBorder="1" applyAlignment="1" applyProtection="1">
      <alignment horizontal="center" vertical="center" wrapText="1"/>
    </xf>
    <xf numFmtId="0" fontId="17" fillId="6" borderId="15" xfId="0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6" fillId="5" borderId="18" xfId="0" applyFont="1" applyFill="1" applyBorder="1" applyAlignment="1" applyProtection="1">
      <alignment horizontal="center" vertical="center"/>
      <protection locked="0"/>
    </xf>
    <xf numFmtId="0" fontId="26" fillId="5" borderId="22" xfId="0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 textRotation="90" wrapText="1"/>
    </xf>
    <xf numFmtId="0" fontId="29" fillId="0" borderId="26" xfId="0" applyFont="1" applyFill="1" applyBorder="1" applyAlignment="1" applyProtection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0</xdr:row>
          <xdr:rowOff>152400</xdr:rowOff>
        </xdr:from>
        <xdr:to>
          <xdr:col>25</xdr:col>
          <xdr:colOff>3771900</xdr:colOff>
          <xdr:row>9</xdr:row>
          <xdr:rowOff>59872</xdr:rowOff>
        </xdr:to>
        <xdr:pic>
          <xdr:nvPicPr>
            <xdr:cNvPr id="1339" name="Grafik 5"/>
            <xdr:cNvPicPr>
              <a:picLocks noChangeAspect="1" noChangeArrowheads="1"/>
              <a:extLst>
                <a:ext uri="{84589F7E-364E-4C9E-8A38-B11213B215E9}">
                  <a14:cameraTool cellRange="Bild_TW" spid="_x0000_s15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20750" y="152400"/>
              <a:ext cx="4267200" cy="414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20</xdr:col>
      <xdr:colOff>101600</xdr:colOff>
      <xdr:row>5</xdr:row>
      <xdr:rowOff>165100</xdr:rowOff>
    </xdr:from>
    <xdr:to>
      <xdr:col>20</xdr:col>
      <xdr:colOff>393700</xdr:colOff>
      <xdr:row>5</xdr:row>
      <xdr:rowOff>419100</xdr:rowOff>
    </xdr:to>
    <xdr:sp macro="" textlink="">
      <xdr:nvSpPr>
        <xdr:cNvPr id="5" name="Pfeil nach unten 4"/>
        <xdr:cNvSpPr/>
      </xdr:nvSpPr>
      <xdr:spPr>
        <a:xfrm>
          <a:off x="12446000" y="1968500"/>
          <a:ext cx="292100" cy="2540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14</xdr:col>
      <xdr:colOff>241300</xdr:colOff>
      <xdr:row>5</xdr:row>
      <xdr:rowOff>152400</xdr:rowOff>
    </xdr:from>
    <xdr:to>
      <xdr:col>15</xdr:col>
      <xdr:colOff>88900</xdr:colOff>
      <xdr:row>5</xdr:row>
      <xdr:rowOff>406400</xdr:rowOff>
    </xdr:to>
    <xdr:sp macro="" textlink="">
      <xdr:nvSpPr>
        <xdr:cNvPr id="7" name="Pfeil nach unten 6"/>
        <xdr:cNvSpPr/>
      </xdr:nvSpPr>
      <xdr:spPr>
        <a:xfrm>
          <a:off x="9220200" y="1955800"/>
          <a:ext cx="292100" cy="2540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11</xdr:col>
      <xdr:colOff>203200</xdr:colOff>
      <xdr:row>5</xdr:row>
      <xdr:rowOff>165100</xdr:rowOff>
    </xdr:from>
    <xdr:to>
      <xdr:col>12</xdr:col>
      <xdr:colOff>50800</xdr:colOff>
      <xdr:row>5</xdr:row>
      <xdr:rowOff>419100</xdr:rowOff>
    </xdr:to>
    <xdr:sp macro="" textlink="">
      <xdr:nvSpPr>
        <xdr:cNvPr id="8" name="Pfeil nach unten 7"/>
        <xdr:cNvSpPr/>
      </xdr:nvSpPr>
      <xdr:spPr>
        <a:xfrm>
          <a:off x="7962900" y="1968500"/>
          <a:ext cx="292100" cy="2540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</xdr:col>
      <xdr:colOff>863600</xdr:colOff>
      <xdr:row>5</xdr:row>
      <xdr:rowOff>177800</xdr:rowOff>
    </xdr:from>
    <xdr:to>
      <xdr:col>1</xdr:col>
      <xdr:colOff>1155700</xdr:colOff>
      <xdr:row>5</xdr:row>
      <xdr:rowOff>431800</xdr:rowOff>
    </xdr:to>
    <xdr:sp macro="" textlink="">
      <xdr:nvSpPr>
        <xdr:cNvPr id="9" name="Pfeil nach unten 8"/>
        <xdr:cNvSpPr/>
      </xdr:nvSpPr>
      <xdr:spPr>
        <a:xfrm>
          <a:off x="1181100" y="1981200"/>
          <a:ext cx="292100" cy="254000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67236</xdr:colOff>
      <xdr:row>1</xdr:row>
      <xdr:rowOff>56029</xdr:rowOff>
    </xdr:from>
    <xdr:to>
      <xdr:col>18</xdr:col>
      <xdr:colOff>257735</xdr:colOff>
      <xdr:row>5</xdr:row>
      <xdr:rowOff>67235</xdr:rowOff>
    </xdr:to>
    <xdr:sp macro="" textlink="">
      <xdr:nvSpPr>
        <xdr:cNvPr id="2" name="Gleichschenkliges Dreieck 1"/>
        <xdr:cNvSpPr/>
      </xdr:nvSpPr>
      <xdr:spPr>
        <a:xfrm flipV="1">
          <a:off x="16976912" y="1367117"/>
          <a:ext cx="2465294" cy="672353"/>
        </a:xfrm>
        <a:prstGeom prst="triangle">
          <a:avLst>
            <a:gd name="adj" fmla="val 4500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2466975</xdr:colOff>
      <xdr:row>0</xdr:row>
      <xdr:rowOff>2400300</xdr:rowOff>
    </xdr:to>
    <xdr:pic>
      <xdr:nvPicPr>
        <xdr:cNvPr id="2619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39" t="7643" r="5347" b="7539"/>
        <a:stretch>
          <a:fillRect/>
        </a:stretch>
      </xdr:blipFill>
      <xdr:spPr bwMode="auto">
        <a:xfrm>
          <a:off x="180975" y="57150"/>
          <a:ext cx="2286000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66675</xdr:rowOff>
    </xdr:from>
    <xdr:to>
      <xdr:col>0</xdr:col>
      <xdr:colOff>2466975</xdr:colOff>
      <xdr:row>1</xdr:row>
      <xdr:rowOff>2409825</xdr:rowOff>
    </xdr:to>
    <xdr:pic>
      <xdr:nvPicPr>
        <xdr:cNvPr id="2620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94" t="5875" r="6177" b="7965"/>
        <a:stretch>
          <a:fillRect/>
        </a:stretch>
      </xdr:blipFill>
      <xdr:spPr bwMode="auto">
        <a:xfrm>
          <a:off x="180975" y="2695575"/>
          <a:ext cx="2286000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</xdr:row>
      <xdr:rowOff>57150</xdr:rowOff>
    </xdr:from>
    <xdr:to>
      <xdr:col>0</xdr:col>
      <xdr:colOff>2466975</xdr:colOff>
      <xdr:row>2</xdr:row>
      <xdr:rowOff>2400300</xdr:rowOff>
    </xdr:to>
    <xdr:pic>
      <xdr:nvPicPr>
        <xdr:cNvPr id="2621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" t="7272" r="7339" b="10172"/>
        <a:stretch>
          <a:fillRect/>
        </a:stretch>
      </xdr:blipFill>
      <xdr:spPr bwMode="auto">
        <a:xfrm>
          <a:off x="180975" y="5419725"/>
          <a:ext cx="2286000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0</xdr:row>
      <xdr:rowOff>57150</xdr:rowOff>
    </xdr:from>
    <xdr:to>
      <xdr:col>1</xdr:col>
      <xdr:colOff>2381250</xdr:colOff>
      <xdr:row>0</xdr:row>
      <xdr:rowOff>2400300</xdr:rowOff>
    </xdr:to>
    <xdr:pic>
      <xdr:nvPicPr>
        <xdr:cNvPr id="2622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" t="6200" r="6583" b="7840"/>
        <a:stretch>
          <a:fillRect/>
        </a:stretch>
      </xdr:blipFill>
      <xdr:spPr bwMode="auto">
        <a:xfrm>
          <a:off x="2905125" y="57150"/>
          <a:ext cx="22002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1</xdr:row>
      <xdr:rowOff>66675</xdr:rowOff>
    </xdr:from>
    <xdr:to>
      <xdr:col>1</xdr:col>
      <xdr:colOff>2381250</xdr:colOff>
      <xdr:row>1</xdr:row>
      <xdr:rowOff>2409825</xdr:rowOff>
    </xdr:to>
    <xdr:pic>
      <xdr:nvPicPr>
        <xdr:cNvPr id="2623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" t="4771" r="4420" b="4590"/>
        <a:stretch>
          <a:fillRect/>
        </a:stretch>
      </xdr:blipFill>
      <xdr:spPr bwMode="auto">
        <a:xfrm>
          <a:off x="2905125" y="2695575"/>
          <a:ext cx="22002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2</xdr:row>
      <xdr:rowOff>57150</xdr:rowOff>
    </xdr:from>
    <xdr:to>
      <xdr:col>1</xdr:col>
      <xdr:colOff>2381250</xdr:colOff>
      <xdr:row>2</xdr:row>
      <xdr:rowOff>2400300</xdr:rowOff>
    </xdr:to>
    <xdr:pic>
      <xdr:nvPicPr>
        <xdr:cNvPr id="2624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5" t="4485" r="5313" b="7303"/>
        <a:stretch>
          <a:fillRect/>
        </a:stretch>
      </xdr:blipFill>
      <xdr:spPr bwMode="auto">
        <a:xfrm>
          <a:off x="2905125" y="5419725"/>
          <a:ext cx="22002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57150</xdr:rowOff>
    </xdr:from>
    <xdr:to>
      <xdr:col>3</xdr:col>
      <xdr:colOff>2571750</xdr:colOff>
      <xdr:row>0</xdr:row>
      <xdr:rowOff>2400300</xdr:rowOff>
    </xdr:to>
    <xdr:pic>
      <xdr:nvPicPr>
        <xdr:cNvPr id="2625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65" r="1822" b="3268"/>
        <a:stretch>
          <a:fillRect/>
        </a:stretch>
      </xdr:blipFill>
      <xdr:spPr bwMode="auto">
        <a:xfrm>
          <a:off x="8391525" y="57150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1</xdr:row>
      <xdr:rowOff>66675</xdr:rowOff>
    </xdr:from>
    <xdr:to>
      <xdr:col>3</xdr:col>
      <xdr:colOff>2571750</xdr:colOff>
      <xdr:row>1</xdr:row>
      <xdr:rowOff>2409825</xdr:rowOff>
    </xdr:to>
    <xdr:pic>
      <xdr:nvPicPr>
        <xdr:cNvPr id="2626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4" t="7201" r="1186" b="4993"/>
        <a:stretch>
          <a:fillRect/>
        </a:stretch>
      </xdr:blipFill>
      <xdr:spPr bwMode="auto">
        <a:xfrm>
          <a:off x="8391525" y="2695575"/>
          <a:ext cx="23907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2</xdr:row>
      <xdr:rowOff>57150</xdr:rowOff>
    </xdr:from>
    <xdr:to>
      <xdr:col>3</xdr:col>
      <xdr:colOff>2571750</xdr:colOff>
      <xdr:row>2</xdr:row>
      <xdr:rowOff>2400300</xdr:rowOff>
    </xdr:to>
    <xdr:pic>
      <xdr:nvPicPr>
        <xdr:cNvPr id="2627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77" t="4880" r="2087" b="5463"/>
        <a:stretch>
          <a:fillRect/>
        </a:stretch>
      </xdr:blipFill>
      <xdr:spPr bwMode="auto">
        <a:xfrm>
          <a:off x="8391525" y="5419725"/>
          <a:ext cx="23907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0</xdr:row>
      <xdr:rowOff>57150</xdr:rowOff>
    </xdr:from>
    <xdr:to>
      <xdr:col>2</xdr:col>
      <xdr:colOff>2552700</xdr:colOff>
      <xdr:row>0</xdr:row>
      <xdr:rowOff>2400300</xdr:rowOff>
    </xdr:to>
    <xdr:pic>
      <xdr:nvPicPr>
        <xdr:cNvPr id="2628" name="Grafik 1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9550" r="2650" b="8109"/>
        <a:stretch>
          <a:fillRect/>
        </a:stretch>
      </xdr:blipFill>
      <xdr:spPr bwMode="auto">
        <a:xfrm>
          <a:off x="5629275" y="57150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180975</xdr:colOff>
      <xdr:row>0</xdr:row>
      <xdr:rowOff>57150</xdr:rowOff>
    </xdr:from>
    <xdr:to>
      <xdr:col>4</xdr:col>
      <xdr:colOff>2571750</xdr:colOff>
      <xdr:row>0</xdr:row>
      <xdr:rowOff>2400300</xdr:rowOff>
    </xdr:to>
    <xdr:pic>
      <xdr:nvPicPr>
        <xdr:cNvPr id="2629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" t="8141" r="3400" b="8562"/>
        <a:stretch>
          <a:fillRect/>
        </a:stretch>
      </xdr:blipFill>
      <xdr:spPr bwMode="auto">
        <a:xfrm>
          <a:off x="11239500" y="57150"/>
          <a:ext cx="2390775" cy="2343150"/>
        </a:xfrm>
        <a:prstGeom prst="rect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1</xdr:row>
      <xdr:rowOff>66675</xdr:rowOff>
    </xdr:from>
    <xdr:to>
      <xdr:col>2</xdr:col>
      <xdr:colOff>2552700</xdr:colOff>
      <xdr:row>1</xdr:row>
      <xdr:rowOff>2409825</xdr:rowOff>
    </xdr:to>
    <xdr:pic>
      <xdr:nvPicPr>
        <xdr:cNvPr id="2630" name="Grafik 1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4" t="9595" r="3493" b="5904"/>
        <a:stretch>
          <a:fillRect/>
        </a:stretch>
      </xdr:blipFill>
      <xdr:spPr bwMode="auto">
        <a:xfrm>
          <a:off x="5629275" y="2695575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66675</xdr:rowOff>
    </xdr:from>
    <xdr:to>
      <xdr:col>4</xdr:col>
      <xdr:colOff>2571750</xdr:colOff>
      <xdr:row>1</xdr:row>
      <xdr:rowOff>2409825</xdr:rowOff>
    </xdr:to>
    <xdr:pic>
      <xdr:nvPicPr>
        <xdr:cNvPr id="2631" name="Grafik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36" r="2515" b="9386"/>
        <a:stretch>
          <a:fillRect/>
        </a:stretch>
      </xdr:blipFill>
      <xdr:spPr bwMode="auto">
        <a:xfrm>
          <a:off x="11239500" y="2695575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2</xdr:row>
      <xdr:rowOff>57150</xdr:rowOff>
    </xdr:from>
    <xdr:to>
      <xdr:col>2</xdr:col>
      <xdr:colOff>2552700</xdr:colOff>
      <xdr:row>2</xdr:row>
      <xdr:rowOff>2400300</xdr:rowOff>
    </xdr:to>
    <xdr:pic>
      <xdr:nvPicPr>
        <xdr:cNvPr id="2632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8978" r="1544" b="5988"/>
        <a:stretch>
          <a:fillRect/>
        </a:stretch>
      </xdr:blipFill>
      <xdr:spPr bwMode="auto">
        <a:xfrm>
          <a:off x="5629275" y="5419725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133350</xdr:colOff>
      <xdr:row>2</xdr:row>
      <xdr:rowOff>57150</xdr:rowOff>
    </xdr:from>
    <xdr:to>
      <xdr:col>4</xdr:col>
      <xdr:colOff>2524125</xdr:colOff>
      <xdr:row>2</xdr:row>
      <xdr:rowOff>2400300</xdr:rowOff>
    </xdr:to>
    <xdr:pic>
      <xdr:nvPicPr>
        <xdr:cNvPr id="2633" name="Grafik 1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5" t="4897" r="1534" b="9798"/>
        <a:stretch>
          <a:fillRect/>
        </a:stretch>
      </xdr:blipFill>
      <xdr:spPr bwMode="auto">
        <a:xfrm>
          <a:off x="11191875" y="5419725"/>
          <a:ext cx="2390775" cy="234315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B59"/>
  <sheetViews>
    <sheetView showGridLines="0" tabSelected="1" zoomScale="70" zoomScaleNormal="70" workbookViewId="0">
      <selection activeCell="C3" sqref="C3:F3"/>
    </sheetView>
  </sheetViews>
  <sheetFormatPr baseColWidth="10" defaultRowHeight="12.75" x14ac:dyDescent="0.2"/>
  <cols>
    <col min="1" max="1" width="4.7109375" style="62" customWidth="1"/>
    <col min="2" max="2" width="19.7109375" style="62" customWidth="1"/>
    <col min="3" max="3" width="19" style="62" bestFit="1" customWidth="1"/>
    <col min="4" max="4" width="9.7109375" style="62" customWidth="1"/>
    <col min="5" max="5" width="15.28515625" style="62" bestFit="1" customWidth="1"/>
    <col min="6" max="6" width="12.28515625" style="62" bestFit="1" customWidth="1"/>
    <col min="7" max="7" width="8.7109375" style="62" customWidth="1"/>
    <col min="8" max="15" width="6.7109375" style="62" customWidth="1"/>
    <col min="16" max="21" width="8.7109375" style="62" customWidth="1"/>
    <col min="22" max="22" width="16.28515625" style="90" customWidth="1"/>
    <col min="23" max="23" width="16.28515625" style="56" hidden="1" customWidth="1"/>
    <col min="24" max="24" width="3.140625" style="40" bestFit="1" customWidth="1"/>
    <col min="25" max="25" width="9.5703125" style="40" customWidth="1"/>
    <col min="26" max="26" width="65.5703125" style="40" customWidth="1"/>
    <col min="27" max="27" width="3.140625" style="40" customWidth="1"/>
    <col min="28" max="28" width="17.85546875" style="40" hidden="1" customWidth="1"/>
    <col min="29" max="16384" width="11.42578125" style="40"/>
  </cols>
  <sheetData>
    <row r="1" spans="1:28" ht="10.5" customHeight="1" x14ac:dyDescent="0.2">
      <c r="A1" s="38"/>
      <c r="B1" s="38"/>
      <c r="C1" s="38"/>
      <c r="D1" s="38"/>
      <c r="E1" s="38"/>
      <c r="F1" s="38"/>
      <c r="G1" s="38"/>
      <c r="H1" s="38"/>
      <c r="I1" s="57"/>
      <c r="J1" s="57"/>
      <c r="K1" s="57"/>
      <c r="L1" s="57"/>
      <c r="N1" s="58"/>
      <c r="O1" s="58"/>
      <c r="P1" s="58"/>
      <c r="Q1" s="58"/>
      <c r="R1" s="58"/>
      <c r="S1" s="58"/>
      <c r="T1" s="58"/>
      <c r="U1" s="58"/>
      <c r="V1" s="49"/>
      <c r="W1" s="49"/>
      <c r="X1" s="50"/>
      <c r="Y1" s="114"/>
      <c r="Z1" s="114"/>
    </row>
    <row r="2" spans="1:28" ht="8.25" customHeight="1" x14ac:dyDescent="0.2">
      <c r="A2" s="59"/>
      <c r="B2" s="59"/>
      <c r="C2" s="59"/>
      <c r="D2" s="59"/>
      <c r="E2" s="60"/>
      <c r="F2" s="60"/>
      <c r="G2" s="38"/>
      <c r="H2" s="38"/>
      <c r="I2" s="39"/>
      <c r="J2" s="39"/>
      <c r="K2" s="39"/>
      <c r="L2" s="39"/>
      <c r="M2" s="40"/>
      <c r="N2" s="40"/>
      <c r="O2" s="40"/>
      <c r="P2" s="41"/>
      <c r="Q2" s="40"/>
      <c r="R2" s="40"/>
      <c r="S2" s="40"/>
      <c r="T2" s="40"/>
      <c r="U2" s="42"/>
      <c r="V2" s="51"/>
      <c r="W2" s="51"/>
      <c r="X2" s="50"/>
      <c r="Y2" s="114"/>
      <c r="Z2" s="114"/>
    </row>
    <row r="3" spans="1:28" s="43" customFormat="1" ht="38.1" customHeight="1" x14ac:dyDescent="0.35">
      <c r="A3" s="121" t="s">
        <v>19</v>
      </c>
      <c r="B3" s="122"/>
      <c r="C3" s="123"/>
      <c r="D3" s="124"/>
      <c r="E3" s="124"/>
      <c r="F3" s="125"/>
      <c r="H3" s="44"/>
      <c r="I3" s="91" t="s">
        <v>274</v>
      </c>
      <c r="J3" s="45"/>
      <c r="K3" s="45"/>
      <c r="L3" s="45"/>
      <c r="M3" s="58"/>
      <c r="N3" s="45"/>
      <c r="O3" s="45"/>
      <c r="P3" s="46"/>
      <c r="Q3" s="46"/>
      <c r="R3" s="46"/>
      <c r="S3" s="46"/>
      <c r="T3" s="46"/>
      <c r="V3" s="52"/>
      <c r="W3" s="52"/>
      <c r="X3" s="53"/>
      <c r="Y3" s="114"/>
      <c r="Z3" s="114"/>
    </row>
    <row r="4" spans="1:28" ht="38.1" customHeight="1" x14ac:dyDescent="0.35">
      <c r="A4" s="121" t="s">
        <v>20</v>
      </c>
      <c r="B4" s="122"/>
      <c r="C4" s="123"/>
      <c r="D4" s="124"/>
      <c r="E4" s="124"/>
      <c r="F4" s="125"/>
      <c r="G4" s="43"/>
      <c r="H4" s="47"/>
      <c r="I4" s="111" t="s">
        <v>330</v>
      </c>
      <c r="J4" s="45"/>
      <c r="K4" s="45"/>
      <c r="L4" s="45"/>
      <c r="M4" s="45"/>
      <c r="N4" s="45"/>
      <c r="O4" s="45"/>
      <c r="P4" s="46"/>
      <c r="Q4" s="40"/>
      <c r="R4" s="40"/>
      <c r="S4" s="61"/>
      <c r="T4" s="40"/>
      <c r="U4" s="61"/>
      <c r="V4" s="54"/>
      <c r="W4" s="54"/>
      <c r="X4" s="50"/>
      <c r="Y4" s="114"/>
      <c r="Z4" s="114"/>
    </row>
    <row r="5" spans="1:28" ht="10.5" customHeight="1" thickBot="1" x14ac:dyDescent="0.25">
      <c r="A5" s="48"/>
      <c r="B5" s="48"/>
      <c r="C5" s="48"/>
      <c r="D5" s="48"/>
      <c r="E5" s="48"/>
      <c r="F5" s="48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52"/>
      <c r="W5" s="52"/>
      <c r="X5" s="50"/>
      <c r="Y5" s="114"/>
      <c r="Z5" s="114"/>
    </row>
    <row r="6" spans="1:28" ht="39.75" customHeight="1" thickBot="1" x14ac:dyDescent="0.25">
      <c r="A6" s="39"/>
      <c r="B6" s="115" t="s">
        <v>232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O6" s="115" t="s">
        <v>229</v>
      </c>
      <c r="P6" s="116"/>
      <c r="Q6" s="116"/>
      <c r="R6" s="116"/>
      <c r="S6" s="116"/>
      <c r="T6" s="116"/>
      <c r="U6" s="117"/>
      <c r="V6" s="52"/>
      <c r="W6" s="110" t="s">
        <v>336</v>
      </c>
      <c r="X6" s="50"/>
      <c r="Y6" s="114"/>
      <c r="Z6" s="114"/>
    </row>
    <row r="7" spans="1:28" ht="150.75" customHeight="1" thickBot="1" x14ac:dyDescent="0.25">
      <c r="A7" s="63"/>
      <c r="B7" s="92" t="s">
        <v>0</v>
      </c>
      <c r="C7" s="93" t="s">
        <v>18</v>
      </c>
      <c r="D7" s="94" t="s">
        <v>1</v>
      </c>
      <c r="E7" s="93" t="s">
        <v>2</v>
      </c>
      <c r="F7" s="93" t="s">
        <v>226</v>
      </c>
      <c r="G7" s="94" t="s">
        <v>3</v>
      </c>
      <c r="H7" s="94" t="s">
        <v>219</v>
      </c>
      <c r="I7" s="94" t="s">
        <v>220</v>
      </c>
      <c r="J7" s="94" t="s">
        <v>17</v>
      </c>
      <c r="K7" s="94" t="s">
        <v>221</v>
      </c>
      <c r="L7" s="94" t="s">
        <v>222</v>
      </c>
      <c r="M7" s="94" t="s">
        <v>223</v>
      </c>
      <c r="N7" s="94" t="s">
        <v>9</v>
      </c>
      <c r="O7" s="94" t="s">
        <v>276</v>
      </c>
      <c r="P7" s="93" t="s">
        <v>32</v>
      </c>
      <c r="Q7" s="94" t="s">
        <v>11</v>
      </c>
      <c r="R7" s="94" t="s">
        <v>12</v>
      </c>
      <c r="S7" s="94" t="s">
        <v>13</v>
      </c>
      <c r="T7" s="94" t="s">
        <v>14</v>
      </c>
      <c r="U7" s="92" t="s">
        <v>15</v>
      </c>
      <c r="V7" s="129" t="s">
        <v>275</v>
      </c>
      <c r="W7" s="129" t="s">
        <v>335</v>
      </c>
      <c r="X7" s="50"/>
      <c r="Y7" s="114"/>
      <c r="Z7" s="114"/>
      <c r="AB7" s="75" t="s">
        <v>254</v>
      </c>
    </row>
    <row r="8" spans="1:28" ht="22.5" customHeight="1" thickBot="1" x14ac:dyDescent="0.25">
      <c r="A8" s="112" t="s">
        <v>253</v>
      </c>
      <c r="B8" s="113"/>
      <c r="C8" s="97" t="s">
        <v>257</v>
      </c>
      <c r="D8" s="97" t="s">
        <v>40</v>
      </c>
      <c r="E8" s="98" t="s">
        <v>277</v>
      </c>
      <c r="F8" s="97" t="s">
        <v>85</v>
      </c>
      <c r="G8" s="98" t="s">
        <v>58</v>
      </c>
      <c r="H8" s="126" t="s">
        <v>272</v>
      </c>
      <c r="I8" s="127"/>
      <c r="J8" s="127"/>
      <c r="K8" s="127"/>
      <c r="L8" s="127"/>
      <c r="M8" s="127"/>
      <c r="N8" s="127"/>
      <c r="O8" s="128"/>
      <c r="P8" s="99" t="s">
        <v>217</v>
      </c>
      <c r="Q8" s="100" t="s">
        <v>21</v>
      </c>
      <c r="R8" s="100" t="s">
        <v>23</v>
      </c>
      <c r="S8" s="100" t="s">
        <v>24</v>
      </c>
      <c r="T8" s="100" t="s">
        <v>28</v>
      </c>
      <c r="U8" s="101" t="s">
        <v>16</v>
      </c>
      <c r="V8" s="130"/>
      <c r="W8" s="130"/>
      <c r="X8" s="50"/>
      <c r="Y8" s="114"/>
      <c r="Z8" s="114"/>
      <c r="AB8" s="74" t="str">
        <f>IF(C8="","",IF(C8="Flanged FP Weld","Flanged",IF(C8="Flanged Forged","Flanged",IF(C8="Flanged STD Weld","Flanged",IF(C8="Lap Joint / Van Stone","Flanged",IF(C8="Socket-Weld","Socket_Weld",IF(C8="Threaded","Threaded",IF(C8="Weld In","Weld_In"))))))))</f>
        <v>Weld_In</v>
      </c>
    </row>
    <row r="9" spans="1:28" s="56" customFormat="1" ht="13.5" thickBot="1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5"/>
      <c r="W9" s="106"/>
      <c r="X9" s="50"/>
      <c r="Y9" s="114"/>
      <c r="Z9" s="114"/>
      <c r="AB9" s="74"/>
    </row>
    <row r="10" spans="1:28" ht="13.5" customHeight="1" x14ac:dyDescent="0.2">
      <c r="A10" s="77">
        <v>1</v>
      </c>
      <c r="B10" s="79"/>
      <c r="C10" s="78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  <c r="O10" s="78"/>
      <c r="P10" s="80"/>
      <c r="Q10" s="80"/>
      <c r="R10" s="80"/>
      <c r="S10" s="80"/>
      <c r="T10" s="80"/>
      <c r="U10" s="79"/>
      <c r="V10" s="87"/>
      <c r="W10" s="107"/>
      <c r="X10" s="50"/>
      <c r="Y10" s="114"/>
      <c r="Z10" s="114"/>
      <c r="AB10" s="74" t="str">
        <f t="shared" ref="AB10:AB11" si="0">IF(C10="","",IF(C10="Flanged FP Weld","Flanged",IF(C10="Flanged Forged","Flanged",IF(C10="Flanged STD Weld","Flanged",IF(C10="Lap Joint / Van Stone","Flanged",IF(C10="Socket-Weld","Socket_Weld",IF(C10="Threaded","Threaded",IF(C10="Weld In","Weld_In"))))))))</f>
        <v/>
      </c>
    </row>
    <row r="11" spans="1:28" ht="13.5" customHeight="1" x14ac:dyDescent="0.2">
      <c r="A11" s="68">
        <v>2</v>
      </c>
      <c r="B11" s="83"/>
      <c r="C11" s="82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82"/>
      <c r="P11" s="84"/>
      <c r="Q11" s="84"/>
      <c r="R11" s="84"/>
      <c r="S11" s="84"/>
      <c r="T11" s="84"/>
      <c r="U11" s="83"/>
      <c r="V11" s="88"/>
      <c r="W11" s="108"/>
      <c r="X11" s="50"/>
      <c r="Y11" s="55"/>
      <c r="AB11" s="74" t="str">
        <f t="shared" si="0"/>
        <v/>
      </c>
    </row>
    <row r="12" spans="1:28" ht="13.5" customHeight="1" x14ac:dyDescent="0.2">
      <c r="A12" s="77">
        <v>3</v>
      </c>
      <c r="B12" s="83"/>
      <c r="C12" s="78"/>
      <c r="D12" s="80"/>
      <c r="E12" s="80"/>
      <c r="F12" s="80"/>
      <c r="G12" s="80"/>
      <c r="H12" s="84"/>
      <c r="I12" s="84"/>
      <c r="J12" s="84"/>
      <c r="K12" s="84"/>
      <c r="L12" s="84"/>
      <c r="M12" s="84"/>
      <c r="N12" s="85"/>
      <c r="O12" s="82"/>
      <c r="P12" s="84"/>
      <c r="Q12" s="84"/>
      <c r="R12" s="84"/>
      <c r="S12" s="84"/>
      <c r="T12" s="84"/>
      <c r="U12" s="83"/>
      <c r="V12" s="88"/>
      <c r="W12" s="108"/>
      <c r="X12" s="50"/>
      <c r="Y12" s="120" t="s">
        <v>234</v>
      </c>
      <c r="Z12" s="120"/>
      <c r="AA12" s="50"/>
      <c r="AB12" s="50"/>
    </row>
    <row r="13" spans="1:28" ht="13.5" customHeight="1" x14ac:dyDescent="0.2">
      <c r="A13" s="68">
        <v>4</v>
      </c>
      <c r="B13" s="83"/>
      <c r="C13" s="82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5"/>
      <c r="O13" s="82"/>
      <c r="P13" s="84"/>
      <c r="Q13" s="84"/>
      <c r="R13" s="84"/>
      <c r="S13" s="84"/>
      <c r="T13" s="84"/>
      <c r="U13" s="83"/>
      <c r="V13" s="88"/>
      <c r="W13" s="108"/>
      <c r="X13" s="50"/>
      <c r="Y13" s="120"/>
      <c r="Z13" s="120"/>
    </row>
    <row r="14" spans="1:28" ht="13.5" customHeight="1" x14ac:dyDescent="0.2">
      <c r="A14" s="77">
        <v>5</v>
      </c>
      <c r="B14" s="83"/>
      <c r="C14" s="82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82"/>
      <c r="P14" s="84"/>
      <c r="Q14" s="84"/>
      <c r="R14" s="84"/>
      <c r="S14" s="84"/>
      <c r="T14" s="84"/>
      <c r="U14" s="83"/>
      <c r="V14" s="88"/>
      <c r="W14" s="108"/>
      <c r="X14" s="50"/>
    </row>
    <row r="15" spans="1:28" ht="13.5" customHeight="1" x14ac:dyDescent="0.2">
      <c r="A15" s="68">
        <v>6</v>
      </c>
      <c r="B15" s="83"/>
      <c r="C15" s="82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82"/>
      <c r="P15" s="84"/>
      <c r="Q15" s="84"/>
      <c r="R15" s="84"/>
      <c r="S15" s="84"/>
      <c r="T15" s="84"/>
      <c r="U15" s="83"/>
      <c r="V15" s="88"/>
      <c r="W15" s="108"/>
      <c r="X15" s="50"/>
      <c r="Y15" s="119" t="s">
        <v>265</v>
      </c>
      <c r="Z15" s="119"/>
    </row>
    <row r="16" spans="1:28" ht="13.5" customHeight="1" x14ac:dyDescent="0.2">
      <c r="A16" s="77">
        <v>7</v>
      </c>
      <c r="B16" s="83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  <c r="O16" s="78"/>
      <c r="P16" s="80"/>
      <c r="Q16" s="80"/>
      <c r="R16" s="80"/>
      <c r="S16" s="80"/>
      <c r="T16" s="80"/>
      <c r="U16" s="79"/>
      <c r="V16" s="88"/>
      <c r="W16" s="108"/>
      <c r="X16" s="50"/>
      <c r="Y16" s="119"/>
      <c r="Z16" s="119"/>
    </row>
    <row r="17" spans="1:27" ht="13.5" customHeight="1" x14ac:dyDescent="0.2">
      <c r="A17" s="68">
        <v>8</v>
      </c>
      <c r="B17" s="83"/>
      <c r="C17" s="82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78"/>
      <c r="P17" s="80"/>
      <c r="Q17" s="80"/>
      <c r="R17" s="80"/>
      <c r="S17" s="80"/>
      <c r="T17" s="80"/>
      <c r="U17" s="79"/>
      <c r="V17" s="88"/>
      <c r="W17" s="108"/>
      <c r="X17" s="50"/>
      <c r="Y17" s="65"/>
      <c r="Z17" s="65"/>
    </row>
    <row r="18" spans="1:27" ht="13.5" customHeight="1" x14ac:dyDescent="0.2">
      <c r="A18" s="77">
        <v>9</v>
      </c>
      <c r="B18" s="83"/>
      <c r="C18" s="82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  <c r="O18" s="78"/>
      <c r="P18" s="80"/>
      <c r="Q18" s="80"/>
      <c r="R18" s="80"/>
      <c r="S18" s="80"/>
      <c r="T18" s="80"/>
      <c r="U18" s="79"/>
      <c r="V18" s="88"/>
      <c r="W18" s="108"/>
      <c r="X18" s="50"/>
      <c r="Y18" s="118" t="s">
        <v>266</v>
      </c>
      <c r="Z18" s="118"/>
    </row>
    <row r="19" spans="1:27" ht="13.5" customHeight="1" x14ac:dyDescent="0.2">
      <c r="A19" s="68">
        <v>10</v>
      </c>
      <c r="B19" s="83"/>
      <c r="C19" s="82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/>
      <c r="O19" s="78"/>
      <c r="P19" s="80"/>
      <c r="Q19" s="80"/>
      <c r="R19" s="80"/>
      <c r="S19" s="80"/>
      <c r="T19" s="80"/>
      <c r="U19" s="79"/>
      <c r="V19" s="88"/>
      <c r="W19" s="108"/>
      <c r="X19" s="50"/>
      <c r="Y19" s="119"/>
      <c r="Z19" s="119"/>
    </row>
    <row r="20" spans="1:27" ht="13.5" customHeight="1" x14ac:dyDescent="0.2">
      <c r="A20" s="77">
        <v>11</v>
      </c>
      <c r="B20" s="83"/>
      <c r="C20" s="82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82"/>
      <c r="P20" s="84"/>
      <c r="Q20" s="84"/>
      <c r="R20" s="84"/>
      <c r="S20" s="84"/>
      <c r="T20" s="84"/>
      <c r="U20" s="83"/>
      <c r="V20" s="88"/>
      <c r="W20" s="108"/>
      <c r="X20" s="50"/>
      <c r="Y20" s="67" t="s">
        <v>233</v>
      </c>
      <c r="Z20" s="50"/>
    </row>
    <row r="21" spans="1:27" ht="13.5" customHeight="1" x14ac:dyDescent="0.2">
      <c r="A21" s="68">
        <v>12</v>
      </c>
      <c r="B21" s="83"/>
      <c r="C21" s="82"/>
      <c r="D21" s="80"/>
      <c r="E21" s="84"/>
      <c r="F21" s="80"/>
      <c r="G21" s="84"/>
      <c r="H21" s="84"/>
      <c r="I21" s="84"/>
      <c r="J21" s="84"/>
      <c r="K21" s="84"/>
      <c r="L21" s="84"/>
      <c r="M21" s="84"/>
      <c r="N21" s="85"/>
      <c r="O21" s="82"/>
      <c r="P21" s="84"/>
      <c r="Q21" s="84"/>
      <c r="R21" s="84"/>
      <c r="S21" s="84"/>
      <c r="T21" s="84"/>
      <c r="U21" s="83"/>
      <c r="V21" s="88"/>
      <c r="W21" s="108"/>
      <c r="X21" s="50"/>
      <c r="Y21" s="66"/>
      <c r="Z21" s="66"/>
    </row>
    <row r="22" spans="1:27" ht="13.5" customHeight="1" x14ac:dyDescent="0.2">
      <c r="A22" s="77">
        <v>13</v>
      </c>
      <c r="B22" s="83"/>
      <c r="C22" s="82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82"/>
      <c r="P22" s="84"/>
      <c r="Q22" s="84"/>
      <c r="R22" s="84"/>
      <c r="S22" s="84"/>
      <c r="T22" s="84"/>
      <c r="U22" s="83"/>
      <c r="V22" s="88"/>
      <c r="W22" s="108"/>
      <c r="X22" s="50"/>
      <c r="Y22" s="118" t="s">
        <v>269</v>
      </c>
      <c r="Z22" s="118"/>
    </row>
    <row r="23" spans="1:27" ht="13.5" customHeight="1" x14ac:dyDescent="0.2">
      <c r="A23" s="68">
        <v>14</v>
      </c>
      <c r="B23" s="83"/>
      <c r="C23" s="82"/>
      <c r="D23" s="80"/>
      <c r="E23" s="84"/>
      <c r="F23" s="80"/>
      <c r="G23" s="84"/>
      <c r="H23" s="84"/>
      <c r="I23" s="84"/>
      <c r="J23" s="84"/>
      <c r="K23" s="84"/>
      <c r="L23" s="84"/>
      <c r="M23" s="84"/>
      <c r="N23" s="85"/>
      <c r="O23" s="82"/>
      <c r="P23" s="84"/>
      <c r="Q23" s="84"/>
      <c r="R23" s="84"/>
      <c r="S23" s="84"/>
      <c r="T23" s="84"/>
      <c r="U23" s="83"/>
      <c r="V23" s="88"/>
      <c r="W23" s="108"/>
      <c r="X23" s="50"/>
      <c r="Y23" s="119"/>
      <c r="Z23" s="119"/>
    </row>
    <row r="24" spans="1:27" ht="13.5" customHeight="1" x14ac:dyDescent="0.2">
      <c r="A24" s="77">
        <v>15</v>
      </c>
      <c r="B24" s="83"/>
      <c r="C24" s="82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82"/>
      <c r="P24" s="84"/>
      <c r="Q24" s="84"/>
      <c r="R24" s="84"/>
      <c r="S24" s="84"/>
      <c r="T24" s="84"/>
      <c r="U24" s="83"/>
      <c r="V24" s="88"/>
      <c r="W24" s="108"/>
      <c r="X24" s="50"/>
    </row>
    <row r="25" spans="1:27" ht="13.5" customHeight="1" x14ac:dyDescent="0.25">
      <c r="A25" s="68">
        <v>16</v>
      </c>
      <c r="B25" s="83"/>
      <c r="C25" s="82"/>
      <c r="D25" s="80"/>
      <c r="E25" s="84"/>
      <c r="F25" s="80"/>
      <c r="G25" s="84"/>
      <c r="H25" s="84"/>
      <c r="I25" s="84"/>
      <c r="J25" s="84"/>
      <c r="K25" s="84"/>
      <c r="L25" s="84"/>
      <c r="M25" s="84"/>
      <c r="N25" s="85"/>
      <c r="O25" s="82"/>
      <c r="P25" s="84"/>
      <c r="Q25" s="84"/>
      <c r="R25" s="84"/>
      <c r="S25" s="84"/>
      <c r="T25" s="84"/>
      <c r="U25" s="83"/>
      <c r="V25" s="88"/>
      <c r="W25" s="108"/>
      <c r="X25" s="50"/>
      <c r="Y25" s="67" t="s">
        <v>258</v>
      </c>
      <c r="Z25" s="50"/>
    </row>
    <row r="26" spans="1:27" ht="13.5" customHeight="1" x14ac:dyDescent="0.2">
      <c r="A26" s="77">
        <v>17</v>
      </c>
      <c r="B26" s="83"/>
      <c r="C26" s="82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82"/>
      <c r="P26" s="84"/>
      <c r="Q26" s="84"/>
      <c r="R26" s="84"/>
      <c r="S26" s="84"/>
      <c r="T26" s="84"/>
      <c r="U26" s="83"/>
      <c r="V26" s="88"/>
      <c r="W26" s="108"/>
      <c r="X26" s="50"/>
      <c r="Y26" s="67" t="s">
        <v>263</v>
      </c>
    </row>
    <row r="27" spans="1:27" ht="13.5" customHeight="1" x14ac:dyDescent="0.2">
      <c r="A27" s="68">
        <v>18</v>
      </c>
      <c r="B27" s="83"/>
      <c r="C27" s="82"/>
      <c r="D27" s="80"/>
      <c r="E27" s="84"/>
      <c r="F27" s="80"/>
      <c r="G27" s="84"/>
      <c r="H27" s="84"/>
      <c r="I27" s="84"/>
      <c r="J27" s="84"/>
      <c r="K27" s="84"/>
      <c r="L27" s="84"/>
      <c r="M27" s="84"/>
      <c r="N27" s="85"/>
      <c r="O27" s="82"/>
      <c r="P27" s="84"/>
      <c r="Q27" s="84"/>
      <c r="R27" s="84"/>
      <c r="S27" s="84"/>
      <c r="T27" s="84"/>
      <c r="U27" s="83"/>
      <c r="V27" s="88"/>
      <c r="W27" s="108"/>
      <c r="X27" s="50"/>
    </row>
    <row r="28" spans="1:27" ht="13.5" customHeight="1" x14ac:dyDescent="0.2">
      <c r="A28" s="77">
        <v>19</v>
      </c>
      <c r="B28" s="83"/>
      <c r="C28" s="82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2"/>
      <c r="P28" s="84"/>
      <c r="Q28" s="84"/>
      <c r="R28" s="84"/>
      <c r="S28" s="84"/>
      <c r="T28" s="84"/>
      <c r="U28" s="83"/>
      <c r="V28" s="88"/>
      <c r="W28" s="108"/>
      <c r="X28" s="50"/>
      <c r="Y28" s="67" t="s">
        <v>259</v>
      </c>
    </row>
    <row r="29" spans="1:27" ht="13.5" customHeight="1" x14ac:dyDescent="0.2">
      <c r="A29" s="68">
        <v>20</v>
      </c>
      <c r="B29" s="83"/>
      <c r="C29" s="82"/>
      <c r="D29" s="80"/>
      <c r="E29" s="84"/>
      <c r="F29" s="80"/>
      <c r="G29" s="84"/>
      <c r="H29" s="84"/>
      <c r="I29" s="84"/>
      <c r="J29" s="84"/>
      <c r="K29" s="84"/>
      <c r="L29" s="84"/>
      <c r="M29" s="84"/>
      <c r="N29" s="85"/>
      <c r="O29" s="82"/>
      <c r="P29" s="84"/>
      <c r="Q29" s="84"/>
      <c r="R29" s="84"/>
      <c r="S29" s="84"/>
      <c r="T29" s="84"/>
      <c r="U29" s="83"/>
      <c r="V29" s="88"/>
      <c r="W29" s="108"/>
      <c r="X29" s="50"/>
      <c r="Y29" s="67" t="s">
        <v>260</v>
      </c>
    </row>
    <row r="30" spans="1:27" ht="13.5" customHeight="1" x14ac:dyDescent="0.2">
      <c r="A30" s="77">
        <v>21</v>
      </c>
      <c r="B30" s="83"/>
      <c r="C30" s="82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82"/>
      <c r="P30" s="84"/>
      <c r="Q30" s="84"/>
      <c r="R30" s="84"/>
      <c r="S30" s="84"/>
      <c r="T30" s="84"/>
      <c r="U30" s="83"/>
      <c r="V30" s="88"/>
      <c r="W30" s="108"/>
      <c r="X30" s="50"/>
      <c r="Y30" s="67" t="s">
        <v>261</v>
      </c>
      <c r="AA30" s="64"/>
    </row>
    <row r="31" spans="1:27" ht="13.5" customHeight="1" x14ac:dyDescent="0.2">
      <c r="A31" s="68">
        <v>22</v>
      </c>
      <c r="B31" s="83"/>
      <c r="C31" s="82"/>
      <c r="D31" s="80"/>
      <c r="E31" s="84"/>
      <c r="F31" s="80"/>
      <c r="G31" s="84"/>
      <c r="H31" s="84"/>
      <c r="I31" s="84"/>
      <c r="J31" s="84"/>
      <c r="K31" s="84"/>
      <c r="L31" s="84"/>
      <c r="M31" s="84"/>
      <c r="N31" s="85"/>
      <c r="O31" s="82"/>
      <c r="P31" s="84"/>
      <c r="Q31" s="84"/>
      <c r="R31" s="84"/>
      <c r="S31" s="84"/>
      <c r="T31" s="84"/>
      <c r="U31" s="83"/>
      <c r="V31" s="88"/>
      <c r="W31" s="108"/>
      <c r="X31" s="50"/>
      <c r="AA31" s="64"/>
    </row>
    <row r="32" spans="1:27" ht="13.5" customHeight="1" x14ac:dyDescent="0.25">
      <c r="A32" s="77">
        <v>23</v>
      </c>
      <c r="B32" s="83"/>
      <c r="C32" s="82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82"/>
      <c r="P32" s="84"/>
      <c r="Q32" s="84"/>
      <c r="R32" s="84"/>
      <c r="S32" s="84"/>
      <c r="T32" s="84"/>
      <c r="U32" s="83"/>
      <c r="V32" s="88"/>
      <c r="W32" s="108"/>
      <c r="X32" s="50"/>
      <c r="Z32" s="76" t="s">
        <v>267</v>
      </c>
    </row>
    <row r="33" spans="1:26" ht="13.5" customHeight="1" x14ac:dyDescent="0.2">
      <c r="A33" s="68">
        <v>24</v>
      </c>
      <c r="B33" s="83"/>
      <c r="C33" s="82"/>
      <c r="D33" s="80"/>
      <c r="E33" s="84"/>
      <c r="F33" s="80"/>
      <c r="G33" s="84"/>
      <c r="H33" s="84"/>
      <c r="I33" s="84"/>
      <c r="J33" s="84"/>
      <c r="K33" s="84"/>
      <c r="L33" s="84"/>
      <c r="M33" s="84"/>
      <c r="N33" s="85"/>
      <c r="O33" s="82"/>
      <c r="P33" s="84"/>
      <c r="Q33" s="84"/>
      <c r="R33" s="84"/>
      <c r="S33" s="84"/>
      <c r="T33" s="84"/>
      <c r="U33" s="83"/>
      <c r="V33" s="88"/>
      <c r="W33" s="108"/>
      <c r="X33" s="50"/>
      <c r="Z33" s="67" t="s">
        <v>224</v>
      </c>
    </row>
    <row r="34" spans="1:26" ht="13.5" customHeight="1" x14ac:dyDescent="0.2">
      <c r="A34" s="77">
        <v>25</v>
      </c>
      <c r="B34" s="83"/>
      <c r="C34" s="82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82"/>
      <c r="P34" s="84"/>
      <c r="Q34" s="84"/>
      <c r="R34" s="84"/>
      <c r="S34" s="84"/>
      <c r="T34" s="84"/>
      <c r="U34" s="83"/>
      <c r="V34" s="88"/>
      <c r="W34" s="108"/>
      <c r="X34" s="50"/>
      <c r="Z34" s="67" t="s">
        <v>270</v>
      </c>
    </row>
    <row r="35" spans="1:26" ht="13.5" customHeight="1" x14ac:dyDescent="0.2">
      <c r="A35" s="68">
        <v>26</v>
      </c>
      <c r="B35" s="83"/>
      <c r="C35" s="82"/>
      <c r="D35" s="80"/>
      <c r="E35" s="84"/>
      <c r="F35" s="80"/>
      <c r="G35" s="84"/>
      <c r="H35" s="84"/>
      <c r="I35" s="84"/>
      <c r="J35" s="84"/>
      <c r="K35" s="84"/>
      <c r="L35" s="84"/>
      <c r="M35" s="84"/>
      <c r="N35" s="85"/>
      <c r="O35" s="82"/>
      <c r="P35" s="84"/>
      <c r="Q35" s="84"/>
      <c r="R35" s="84"/>
      <c r="S35" s="84"/>
      <c r="T35" s="84"/>
      <c r="U35" s="83"/>
      <c r="V35" s="88"/>
      <c r="W35" s="108"/>
      <c r="X35" s="50"/>
      <c r="Z35" s="67" t="s">
        <v>271</v>
      </c>
    </row>
    <row r="36" spans="1:26" ht="13.5" customHeight="1" x14ac:dyDescent="0.2">
      <c r="A36" s="77">
        <v>27</v>
      </c>
      <c r="B36" s="83"/>
      <c r="C36" s="82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82"/>
      <c r="P36" s="84"/>
      <c r="Q36" s="84"/>
      <c r="R36" s="84"/>
      <c r="S36" s="84"/>
      <c r="T36" s="84"/>
      <c r="U36" s="83"/>
      <c r="V36" s="88"/>
      <c r="W36" s="108"/>
      <c r="X36" s="50"/>
      <c r="Z36" s="67"/>
    </row>
    <row r="37" spans="1:26" ht="13.5" customHeight="1" x14ac:dyDescent="0.25">
      <c r="A37" s="68">
        <v>28</v>
      </c>
      <c r="B37" s="83"/>
      <c r="C37" s="82"/>
      <c r="D37" s="80"/>
      <c r="E37" s="84"/>
      <c r="F37" s="80"/>
      <c r="G37" s="84"/>
      <c r="H37" s="84"/>
      <c r="I37" s="84"/>
      <c r="J37" s="84"/>
      <c r="K37" s="84"/>
      <c r="L37" s="84"/>
      <c r="M37" s="84"/>
      <c r="N37" s="85"/>
      <c r="O37" s="82"/>
      <c r="P37" s="84"/>
      <c r="Q37" s="84"/>
      <c r="R37" s="84"/>
      <c r="S37" s="84"/>
      <c r="T37" s="84"/>
      <c r="U37" s="83"/>
      <c r="V37" s="88"/>
      <c r="W37" s="108"/>
      <c r="X37" s="50"/>
      <c r="Z37" s="76" t="s">
        <v>268</v>
      </c>
    </row>
    <row r="38" spans="1:26" ht="13.5" customHeight="1" x14ac:dyDescent="0.2">
      <c r="A38" s="77">
        <v>29</v>
      </c>
      <c r="B38" s="83"/>
      <c r="C38" s="82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2"/>
      <c r="P38" s="84"/>
      <c r="Q38" s="84"/>
      <c r="R38" s="84"/>
      <c r="S38" s="84"/>
      <c r="T38" s="84"/>
      <c r="U38" s="83"/>
      <c r="V38" s="88"/>
      <c r="W38" s="108"/>
      <c r="X38" s="50"/>
      <c r="Z38" s="67" t="s">
        <v>262</v>
      </c>
    </row>
    <row r="39" spans="1:26" ht="13.5" customHeight="1" x14ac:dyDescent="0.2">
      <c r="A39" s="68">
        <v>30</v>
      </c>
      <c r="B39" s="83"/>
      <c r="C39" s="82"/>
      <c r="D39" s="80"/>
      <c r="E39" s="84"/>
      <c r="F39" s="80"/>
      <c r="G39" s="84"/>
      <c r="H39" s="84"/>
      <c r="I39" s="84"/>
      <c r="J39" s="84"/>
      <c r="K39" s="84"/>
      <c r="L39" s="84"/>
      <c r="M39" s="84"/>
      <c r="N39" s="85"/>
      <c r="O39" s="82"/>
      <c r="P39" s="84"/>
      <c r="Q39" s="84"/>
      <c r="R39" s="84"/>
      <c r="S39" s="84"/>
      <c r="T39" s="84"/>
      <c r="U39" s="83"/>
      <c r="V39" s="88"/>
      <c r="W39" s="108"/>
      <c r="X39" s="50"/>
      <c r="Z39" s="67" t="s">
        <v>264</v>
      </c>
    </row>
    <row r="40" spans="1:26" ht="13.5" customHeight="1" x14ac:dyDescent="0.2">
      <c r="A40" s="77">
        <v>31</v>
      </c>
      <c r="B40" s="83"/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82"/>
      <c r="P40" s="84"/>
      <c r="Q40" s="84"/>
      <c r="R40" s="84"/>
      <c r="S40" s="84"/>
      <c r="T40" s="84"/>
      <c r="U40" s="83"/>
      <c r="V40" s="88"/>
      <c r="W40" s="108"/>
      <c r="X40" s="50"/>
    </row>
    <row r="41" spans="1:26" ht="13.5" customHeight="1" x14ac:dyDescent="0.2">
      <c r="A41" s="68">
        <v>32</v>
      </c>
      <c r="B41" s="83"/>
      <c r="C41" s="82"/>
      <c r="D41" s="80"/>
      <c r="E41" s="84"/>
      <c r="F41" s="80"/>
      <c r="G41" s="84"/>
      <c r="H41" s="84"/>
      <c r="I41" s="84"/>
      <c r="J41" s="84"/>
      <c r="K41" s="84"/>
      <c r="L41" s="84"/>
      <c r="M41" s="84"/>
      <c r="N41" s="85"/>
      <c r="O41" s="82"/>
      <c r="P41" s="84"/>
      <c r="Q41" s="84"/>
      <c r="R41" s="84"/>
      <c r="S41" s="84"/>
      <c r="T41" s="84"/>
      <c r="U41" s="83"/>
      <c r="V41" s="88"/>
      <c r="W41" s="108"/>
      <c r="X41" s="50"/>
      <c r="Z41" s="67" t="s">
        <v>231</v>
      </c>
    </row>
    <row r="42" spans="1:26" ht="13.5" customHeight="1" x14ac:dyDescent="0.2">
      <c r="A42" s="77">
        <v>33</v>
      </c>
      <c r="B42" s="83"/>
      <c r="C42" s="82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2"/>
      <c r="P42" s="84"/>
      <c r="Q42" s="84"/>
      <c r="R42" s="84"/>
      <c r="S42" s="84"/>
      <c r="T42" s="84"/>
      <c r="U42" s="83"/>
      <c r="V42" s="88"/>
      <c r="W42" s="108"/>
      <c r="Z42" s="67" t="s">
        <v>230</v>
      </c>
    </row>
    <row r="43" spans="1:26" ht="13.5" customHeight="1" x14ac:dyDescent="0.2">
      <c r="A43" s="68">
        <v>34</v>
      </c>
      <c r="B43" s="83"/>
      <c r="C43" s="82"/>
      <c r="D43" s="80"/>
      <c r="E43" s="84"/>
      <c r="F43" s="80"/>
      <c r="G43" s="84"/>
      <c r="H43" s="84"/>
      <c r="I43" s="84"/>
      <c r="J43" s="84"/>
      <c r="K43" s="84"/>
      <c r="L43" s="84"/>
      <c r="M43" s="84"/>
      <c r="N43" s="85"/>
      <c r="O43" s="82"/>
      <c r="P43" s="84"/>
      <c r="Q43" s="84"/>
      <c r="R43" s="84"/>
      <c r="S43" s="84"/>
      <c r="T43" s="84"/>
      <c r="U43" s="83"/>
      <c r="V43" s="88"/>
      <c r="W43" s="108"/>
    </row>
    <row r="44" spans="1:26" ht="13.5" customHeight="1" x14ac:dyDescent="0.2">
      <c r="A44" s="77">
        <v>35</v>
      </c>
      <c r="B44" s="83"/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82"/>
      <c r="P44" s="84"/>
      <c r="Q44" s="84"/>
      <c r="R44" s="84"/>
      <c r="S44" s="84"/>
      <c r="T44" s="84"/>
      <c r="U44" s="83"/>
      <c r="V44" s="88"/>
      <c r="W44" s="108"/>
      <c r="Z44" s="70"/>
    </row>
    <row r="45" spans="1:26" ht="13.5" customHeight="1" x14ac:dyDescent="0.2">
      <c r="A45" s="68">
        <v>36</v>
      </c>
      <c r="B45" s="83"/>
      <c r="C45" s="82"/>
      <c r="D45" s="80"/>
      <c r="E45" s="84"/>
      <c r="F45" s="80"/>
      <c r="G45" s="84"/>
      <c r="H45" s="84"/>
      <c r="I45" s="84"/>
      <c r="J45" s="84"/>
      <c r="K45" s="84"/>
      <c r="L45" s="84"/>
      <c r="M45" s="84"/>
      <c r="N45" s="85"/>
      <c r="O45" s="82"/>
      <c r="P45" s="84"/>
      <c r="Q45" s="84"/>
      <c r="R45" s="84"/>
      <c r="S45" s="84"/>
      <c r="T45" s="84"/>
      <c r="U45" s="83"/>
      <c r="V45" s="88"/>
      <c r="W45" s="108"/>
    </row>
    <row r="46" spans="1:26" ht="13.5" customHeight="1" x14ac:dyDescent="0.2">
      <c r="A46" s="77">
        <v>37</v>
      </c>
      <c r="B46" s="83"/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  <c r="O46" s="82"/>
      <c r="P46" s="84"/>
      <c r="Q46" s="84"/>
      <c r="R46" s="84"/>
      <c r="S46" s="84"/>
      <c r="T46" s="84"/>
      <c r="U46" s="83"/>
      <c r="V46" s="88"/>
      <c r="W46" s="108"/>
    </row>
    <row r="47" spans="1:26" ht="13.5" customHeight="1" x14ac:dyDescent="0.2">
      <c r="A47" s="68">
        <v>38</v>
      </c>
      <c r="B47" s="83"/>
      <c r="C47" s="82"/>
      <c r="D47" s="80"/>
      <c r="E47" s="84"/>
      <c r="F47" s="80"/>
      <c r="G47" s="84"/>
      <c r="H47" s="84"/>
      <c r="I47" s="84"/>
      <c r="J47" s="84"/>
      <c r="K47" s="84"/>
      <c r="L47" s="84"/>
      <c r="M47" s="84"/>
      <c r="N47" s="85"/>
      <c r="O47" s="82"/>
      <c r="P47" s="84"/>
      <c r="Q47" s="84"/>
      <c r="R47" s="84"/>
      <c r="S47" s="84"/>
      <c r="T47" s="84"/>
      <c r="U47" s="83"/>
      <c r="V47" s="88"/>
      <c r="W47" s="108"/>
      <c r="Y47" s="64"/>
      <c r="Z47" s="64"/>
    </row>
    <row r="48" spans="1:26" ht="13.5" customHeight="1" x14ac:dyDescent="0.2">
      <c r="A48" s="77">
        <v>39</v>
      </c>
      <c r="B48" s="83"/>
      <c r="C48" s="82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82"/>
      <c r="P48" s="84"/>
      <c r="Q48" s="84"/>
      <c r="R48" s="84"/>
      <c r="S48" s="84"/>
      <c r="T48" s="84"/>
      <c r="U48" s="83"/>
      <c r="V48" s="88"/>
      <c r="W48" s="108"/>
    </row>
    <row r="49" spans="1:26" ht="13.5" customHeight="1" x14ac:dyDescent="0.2">
      <c r="A49" s="68">
        <v>40</v>
      </c>
      <c r="B49" s="83"/>
      <c r="C49" s="82"/>
      <c r="D49" s="80"/>
      <c r="E49" s="84"/>
      <c r="F49" s="80"/>
      <c r="G49" s="84"/>
      <c r="H49" s="84"/>
      <c r="I49" s="84"/>
      <c r="J49" s="84"/>
      <c r="K49" s="84"/>
      <c r="L49" s="84"/>
      <c r="M49" s="84"/>
      <c r="N49" s="85"/>
      <c r="O49" s="82"/>
      <c r="P49" s="84"/>
      <c r="Q49" s="84"/>
      <c r="R49" s="84"/>
      <c r="S49" s="84"/>
      <c r="T49" s="84"/>
      <c r="U49" s="83"/>
      <c r="V49" s="88"/>
      <c r="W49" s="108"/>
      <c r="Y49" s="64"/>
      <c r="Z49" s="64"/>
    </row>
    <row r="50" spans="1:26" ht="13.5" customHeight="1" x14ac:dyDescent="0.2">
      <c r="A50" s="77">
        <v>41</v>
      </c>
      <c r="B50" s="83"/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82"/>
      <c r="P50" s="84"/>
      <c r="Q50" s="84"/>
      <c r="R50" s="84"/>
      <c r="S50" s="84"/>
      <c r="T50" s="84"/>
      <c r="U50" s="83"/>
      <c r="V50" s="88"/>
      <c r="W50" s="108"/>
    </row>
    <row r="51" spans="1:26" ht="13.5" customHeight="1" x14ac:dyDescent="0.2">
      <c r="A51" s="68">
        <v>42</v>
      </c>
      <c r="B51" s="83"/>
      <c r="C51" s="82"/>
      <c r="D51" s="80"/>
      <c r="E51" s="84"/>
      <c r="F51" s="80"/>
      <c r="G51" s="84"/>
      <c r="H51" s="84"/>
      <c r="I51" s="84"/>
      <c r="J51" s="84"/>
      <c r="K51" s="84"/>
      <c r="L51" s="84"/>
      <c r="M51" s="84"/>
      <c r="N51" s="85"/>
      <c r="O51" s="82"/>
      <c r="P51" s="84"/>
      <c r="Q51" s="84"/>
      <c r="R51" s="84"/>
      <c r="S51" s="84"/>
      <c r="T51" s="84"/>
      <c r="U51" s="83"/>
      <c r="V51" s="88"/>
      <c r="W51" s="108"/>
      <c r="Y51" s="64"/>
      <c r="Z51" s="64"/>
    </row>
    <row r="52" spans="1:26" ht="13.5" customHeight="1" x14ac:dyDescent="0.2">
      <c r="A52" s="77">
        <v>43</v>
      </c>
      <c r="B52" s="83"/>
      <c r="C52" s="82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5"/>
      <c r="O52" s="82"/>
      <c r="P52" s="84"/>
      <c r="Q52" s="84"/>
      <c r="R52" s="84"/>
      <c r="S52" s="84"/>
      <c r="T52" s="84"/>
      <c r="U52" s="83"/>
      <c r="V52" s="88"/>
      <c r="W52" s="108"/>
    </row>
    <row r="53" spans="1:26" ht="13.5" customHeight="1" x14ac:dyDescent="0.2">
      <c r="A53" s="68">
        <v>44</v>
      </c>
      <c r="B53" s="83"/>
      <c r="C53" s="82"/>
      <c r="D53" s="80"/>
      <c r="E53" s="84"/>
      <c r="F53" s="80"/>
      <c r="G53" s="84"/>
      <c r="H53" s="84"/>
      <c r="I53" s="84"/>
      <c r="J53" s="84"/>
      <c r="K53" s="84"/>
      <c r="L53" s="84"/>
      <c r="M53" s="84"/>
      <c r="N53" s="85"/>
      <c r="O53" s="82"/>
      <c r="P53" s="84"/>
      <c r="Q53" s="84"/>
      <c r="R53" s="84"/>
      <c r="S53" s="84"/>
      <c r="T53" s="84"/>
      <c r="U53" s="83"/>
      <c r="V53" s="88"/>
      <c r="W53" s="108"/>
      <c r="Y53" s="64"/>
      <c r="Z53" s="64"/>
    </row>
    <row r="54" spans="1:26" ht="13.5" customHeight="1" x14ac:dyDescent="0.2">
      <c r="A54" s="77">
        <v>45</v>
      </c>
      <c r="B54" s="83"/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  <c r="O54" s="82"/>
      <c r="P54" s="84"/>
      <c r="Q54" s="84"/>
      <c r="R54" s="84"/>
      <c r="S54" s="84"/>
      <c r="T54" s="84"/>
      <c r="U54" s="83"/>
      <c r="V54" s="88"/>
      <c r="W54" s="108"/>
    </row>
    <row r="55" spans="1:26" ht="13.5" customHeight="1" x14ac:dyDescent="0.2">
      <c r="A55" s="68">
        <v>46</v>
      </c>
      <c r="B55" s="83"/>
      <c r="C55" s="82"/>
      <c r="D55" s="80"/>
      <c r="E55" s="84"/>
      <c r="F55" s="80"/>
      <c r="G55" s="84"/>
      <c r="H55" s="84"/>
      <c r="I55" s="84"/>
      <c r="J55" s="84"/>
      <c r="K55" s="84"/>
      <c r="L55" s="84"/>
      <c r="M55" s="84"/>
      <c r="N55" s="85"/>
      <c r="O55" s="82"/>
      <c r="P55" s="84"/>
      <c r="Q55" s="84"/>
      <c r="R55" s="84"/>
      <c r="S55" s="84"/>
      <c r="T55" s="84"/>
      <c r="U55" s="83"/>
      <c r="V55" s="88"/>
      <c r="W55" s="108"/>
      <c r="Y55" s="64"/>
      <c r="Z55" s="64"/>
    </row>
    <row r="56" spans="1:26" ht="13.5" customHeight="1" x14ac:dyDescent="0.2">
      <c r="A56" s="77">
        <v>47</v>
      </c>
      <c r="B56" s="83"/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  <c r="O56" s="82"/>
      <c r="P56" s="84"/>
      <c r="Q56" s="84"/>
      <c r="R56" s="84"/>
      <c r="S56" s="84"/>
      <c r="T56" s="84"/>
      <c r="U56" s="83"/>
      <c r="V56" s="88"/>
      <c r="W56" s="108"/>
    </row>
    <row r="57" spans="1:26" ht="13.5" customHeight="1" x14ac:dyDescent="0.2">
      <c r="A57" s="68">
        <v>48</v>
      </c>
      <c r="B57" s="83"/>
      <c r="C57" s="82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5"/>
      <c r="O57" s="82"/>
      <c r="P57" s="84"/>
      <c r="Q57" s="84"/>
      <c r="R57" s="84"/>
      <c r="S57" s="84"/>
      <c r="T57" s="84"/>
      <c r="U57" s="83"/>
      <c r="V57" s="88"/>
      <c r="W57" s="108"/>
    </row>
    <row r="58" spans="1:26" ht="13.5" customHeight="1" x14ac:dyDescent="0.2">
      <c r="A58" s="77">
        <v>49</v>
      </c>
      <c r="B58" s="83"/>
      <c r="C58" s="82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5"/>
      <c r="O58" s="82"/>
      <c r="P58" s="84"/>
      <c r="Q58" s="84"/>
      <c r="R58" s="84"/>
      <c r="S58" s="84"/>
      <c r="T58" s="84"/>
      <c r="U58" s="83"/>
      <c r="V58" s="88"/>
      <c r="W58" s="108"/>
    </row>
    <row r="59" spans="1:26" x14ac:dyDescent="0.2">
      <c r="A59" s="68">
        <v>50</v>
      </c>
      <c r="B59" s="83"/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5"/>
      <c r="O59" s="82"/>
      <c r="P59" s="84"/>
      <c r="Q59" s="84"/>
      <c r="R59" s="84"/>
      <c r="S59" s="84"/>
      <c r="T59" s="84"/>
      <c r="U59" s="83"/>
      <c r="V59" s="89"/>
      <c r="W59" s="109"/>
    </row>
  </sheetData>
  <sheetProtection password="824C" sheet="1" objects="1" scenarios="1" formatColumns="0" selectLockedCells="1" sort="0" autoFilter="0"/>
  <autoFilter ref="A9:V9"/>
  <mergeCells count="15">
    <mergeCell ref="A8:B8"/>
    <mergeCell ref="Y1:Z10"/>
    <mergeCell ref="O6:U6"/>
    <mergeCell ref="Y22:Z23"/>
    <mergeCell ref="Y18:Z19"/>
    <mergeCell ref="Y15:Z16"/>
    <mergeCell ref="Y12:Z13"/>
    <mergeCell ref="B6:N6"/>
    <mergeCell ref="A3:B3"/>
    <mergeCell ref="A4:B4"/>
    <mergeCell ref="C3:F3"/>
    <mergeCell ref="C4:F4"/>
    <mergeCell ref="H8:O8"/>
    <mergeCell ref="V7:V8"/>
    <mergeCell ref="W7:W8"/>
  </mergeCells>
  <dataValidations count="5">
    <dataValidation type="list" allowBlank="1" showInputMessage="1" showErrorMessage="1" sqref="E8 E10:E11">
      <formula1>INDIRECT(AB8)</formula1>
    </dataValidation>
    <dataValidation type="list" allowBlank="1" showInputMessage="1" showErrorMessage="1" sqref="F8 F10:F11">
      <formula1>INDIRECT(AB8&amp;1)</formula1>
    </dataValidation>
    <dataValidation allowBlank="1" showInputMessage="1" showErrorMessage="1" promptTitle="FILTER" prompt="DO NOT USE THIS CELL - ONLY FOR SORTING" sqref="A9:W9"/>
    <dataValidation type="list" allowBlank="1" showInputMessage="1" showErrorMessage="1" sqref="G10:G11">
      <formula1>$M$2:$M$59</formula1>
    </dataValidation>
    <dataValidation type="list" allowBlank="1" showInputMessage="1" showErrorMessage="1" sqref="P10:P11">
      <formula1>$V$2:$V$4</formula1>
    </dataValidation>
  </dataValidations>
  <pageMargins left="0.70866141732283472" right="0.70866141732283472" top="0.78740157480314965" bottom="0.78740157480314965" header="0" footer="0.31496062992125984"/>
  <pageSetup paperSize="8" scale="93" fitToHeight="0" orientation="landscape" r:id="rId1"/>
  <headerFooter>
    <oddHeader>&amp;L&amp;G&amp;RO-FB-05 Wake Calc System</oddHeader>
    <oddFooter>&amp;L&amp;F&amp;RSeite &amp;P von &amp;N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Dropdown!$A$2:$A$8</xm:f>
          </x14:formula1>
          <xm:sqref>C8 C10:C11</xm:sqref>
        </x14:dataValidation>
        <x14:dataValidation type="list" allowBlank="1" showInputMessage="1" showErrorMessage="1">
          <x14:formula1>
            <xm:f>Dropdown!$B$2:$B$4</xm:f>
          </x14:formula1>
          <xm:sqref>D8 D10:D11</xm:sqref>
        </x14:dataValidation>
        <x14:dataValidation type="list" allowBlank="1" showInputMessage="1" showErrorMessage="1">
          <x14:formula1>
            <xm:f>Dropdown!$K$2:$K$59</xm:f>
          </x14:formula1>
          <xm:sqref>G8</xm:sqref>
        </x14:dataValidation>
        <x14:dataValidation type="list" allowBlank="1" showInputMessage="1" showErrorMessage="1">
          <x14:formula1>
            <xm:f>Dropdown!$O$7:$O$8</xm:f>
          </x14:formula1>
          <xm:sqref>H8:O8</xm:sqref>
        </x14:dataValidation>
        <x14:dataValidation type="list" allowBlank="1" showInputMessage="1" showErrorMessage="1">
          <x14:formula1>
            <xm:f>Dropdown!$T$2:$T$4</xm:f>
          </x14:formula1>
          <xm:sqref>P8</xm:sqref>
        </x14:dataValidation>
        <x14:dataValidation type="list" allowBlank="1" showInputMessage="1" showErrorMessage="1">
          <x14:formula1>
            <xm:f>Dropdown!$U$2:$U$3</xm:f>
          </x14:formula1>
          <xm:sqref>Q8</xm:sqref>
        </x14:dataValidation>
        <x14:dataValidation type="list" allowBlank="1" showInputMessage="1" showErrorMessage="1">
          <x14:formula1>
            <xm:f>Dropdown!$V$2:$V$7</xm:f>
          </x14:formula1>
          <xm:sqref>R8</xm:sqref>
        </x14:dataValidation>
        <x14:dataValidation type="list" allowBlank="1" showInputMessage="1" showErrorMessage="1">
          <x14:formula1>
            <xm:f>Dropdown!$W$2:$W$5</xm:f>
          </x14:formula1>
          <xm:sqref>S8</xm:sqref>
        </x14:dataValidation>
        <x14:dataValidation type="list" allowBlank="1" showInputMessage="1" showErrorMessage="1">
          <x14:formula1>
            <xm:f>Dropdown!$X$2:$X$6</xm:f>
          </x14:formula1>
          <xm:sqref>T8</xm:sqref>
        </x14:dataValidation>
        <x14:dataValidation type="list" allowBlank="1" showInputMessage="1" showErrorMessage="1">
          <x14:formula1>
            <xm:f>Dropdown!$Y$2</xm:f>
          </x14:formula1>
          <xm:sqref>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D129"/>
  <sheetViews>
    <sheetView zoomScale="85" zoomScaleNormal="85" workbookViewId="0">
      <selection activeCell="X4" sqref="X4"/>
    </sheetView>
  </sheetViews>
  <sheetFormatPr baseColWidth="10" defaultRowHeight="12.75" x14ac:dyDescent="0.2"/>
  <cols>
    <col min="1" max="1" width="19.140625" bestFit="1" customWidth="1"/>
    <col min="2" max="2" width="7.85546875" bestFit="1" customWidth="1"/>
    <col min="3" max="3" width="22.28515625" customWidth="1"/>
    <col min="4" max="4" width="18.140625" bestFit="1" customWidth="1"/>
    <col min="5" max="5" width="14" bestFit="1" customWidth="1"/>
    <col min="6" max="6" width="18.42578125" customWidth="1"/>
    <col min="7" max="7" width="18.7109375" bestFit="1" customWidth="1"/>
    <col min="8" max="8" width="18.140625" bestFit="1" customWidth="1"/>
    <col min="9" max="9" width="15.140625" bestFit="1" customWidth="1"/>
    <col min="10" max="10" width="13.42578125" bestFit="1" customWidth="1"/>
    <col min="11" max="11" width="6.28515625" bestFit="1" customWidth="1"/>
    <col min="12" max="19" width="4.85546875" bestFit="1" customWidth="1"/>
    <col min="20" max="20" width="8.85546875" bestFit="1" customWidth="1"/>
    <col min="21" max="21" width="4.85546875" bestFit="1" customWidth="1"/>
    <col min="22" max="22" width="6.7109375" bestFit="1" customWidth="1"/>
    <col min="23" max="23" width="5.7109375" bestFit="1" customWidth="1"/>
    <col min="24" max="24" width="6.7109375" bestFit="1" customWidth="1"/>
    <col min="25" max="25" width="4.85546875" bestFit="1" customWidth="1"/>
    <col min="29" max="29" width="13.28515625" bestFit="1" customWidth="1"/>
  </cols>
  <sheetData>
    <row r="1" spans="1:29" ht="104.25" thickBot="1" x14ac:dyDescent="0.25">
      <c r="A1" s="30" t="s">
        <v>18</v>
      </c>
      <c r="B1" s="1" t="s">
        <v>1</v>
      </c>
      <c r="C1" s="23" t="s">
        <v>334</v>
      </c>
      <c r="D1" s="23" t="s">
        <v>214</v>
      </c>
      <c r="E1" s="24" t="s">
        <v>38</v>
      </c>
      <c r="F1" s="25" t="s">
        <v>215</v>
      </c>
      <c r="G1" s="26" t="s">
        <v>334</v>
      </c>
      <c r="H1" s="26" t="s">
        <v>214</v>
      </c>
      <c r="I1" s="27" t="s">
        <v>38</v>
      </c>
      <c r="J1" s="28" t="s">
        <v>215</v>
      </c>
      <c r="K1" s="10" t="s">
        <v>3</v>
      </c>
      <c r="L1" s="10" t="s">
        <v>4</v>
      </c>
      <c r="M1" s="10" t="s">
        <v>5</v>
      </c>
      <c r="N1" s="10" t="s">
        <v>17</v>
      </c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30" t="s">
        <v>32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AA1" s="31" t="s">
        <v>228</v>
      </c>
      <c r="AB1" s="31" t="s">
        <v>227</v>
      </c>
    </row>
    <row r="2" spans="1:29" ht="14.25" x14ac:dyDescent="0.2">
      <c r="A2" s="104" t="s">
        <v>255</v>
      </c>
      <c r="B2" s="18" t="s">
        <v>39</v>
      </c>
      <c r="C2" s="21" t="s">
        <v>82</v>
      </c>
      <c r="D2" s="21" t="s">
        <v>84</v>
      </c>
      <c r="E2" s="21" t="s">
        <v>83</v>
      </c>
      <c r="F2" s="21" t="s">
        <v>84</v>
      </c>
      <c r="G2" s="21" t="s">
        <v>85</v>
      </c>
      <c r="H2" s="21" t="s">
        <v>225</v>
      </c>
      <c r="I2" s="21" t="s">
        <v>225</v>
      </c>
      <c r="J2" s="21" t="s">
        <v>225</v>
      </c>
      <c r="K2" s="71" t="s">
        <v>56</v>
      </c>
      <c r="L2" s="7"/>
      <c r="M2" s="7"/>
      <c r="N2" s="7"/>
      <c r="O2" s="2"/>
      <c r="P2" s="7"/>
      <c r="Q2" s="7"/>
      <c r="R2" s="7"/>
      <c r="S2" s="7"/>
      <c r="T2" s="69" t="s">
        <v>216</v>
      </c>
      <c r="U2" s="15" t="s">
        <v>21</v>
      </c>
      <c r="V2" s="14" t="s">
        <v>23</v>
      </c>
      <c r="W2" s="14" t="s">
        <v>24</v>
      </c>
      <c r="X2" s="16" t="s">
        <v>28</v>
      </c>
      <c r="Y2" s="14" t="s">
        <v>16</v>
      </c>
      <c r="AA2" s="20" t="str">
        <f>IF('WFC Table'!$C$8="Flanged FP Weld","A","")</f>
        <v/>
      </c>
      <c r="AB2" s="34">
        <f>IF('WFC Table'!$D$8="Stepped",1,0)</f>
        <v>0</v>
      </c>
    </row>
    <row r="3" spans="1:29" x14ac:dyDescent="0.2">
      <c r="A3" s="104" t="s">
        <v>256</v>
      </c>
      <c r="B3" s="19" t="s">
        <v>40</v>
      </c>
      <c r="C3" s="20" t="s">
        <v>86</v>
      </c>
      <c r="D3" s="20" t="s">
        <v>88</v>
      </c>
      <c r="E3" s="20" t="s">
        <v>87</v>
      </c>
      <c r="F3" s="20" t="s">
        <v>88</v>
      </c>
      <c r="G3" s="20" t="s">
        <v>89</v>
      </c>
      <c r="H3" s="21" t="s">
        <v>83</v>
      </c>
      <c r="I3" s="21" t="s">
        <v>83</v>
      </c>
      <c r="J3" s="21" t="s">
        <v>83</v>
      </c>
      <c r="K3" s="72" t="s">
        <v>57</v>
      </c>
      <c r="L3" s="6"/>
      <c r="M3" s="6"/>
      <c r="N3" s="6"/>
      <c r="O3" s="2"/>
      <c r="P3" s="6"/>
      <c r="Q3" s="6"/>
      <c r="R3" s="6"/>
      <c r="S3" s="6"/>
      <c r="T3" s="17" t="s">
        <v>217</v>
      </c>
      <c r="U3" s="12" t="s">
        <v>22</v>
      </c>
      <c r="V3" s="11" t="s">
        <v>33</v>
      </c>
      <c r="W3" s="11" t="s">
        <v>25</v>
      </c>
      <c r="X3" s="11" t="s">
        <v>345</v>
      </c>
      <c r="AA3" s="20" t="str">
        <f>IF('WFC Table'!$C$8="Flanged STD Weld","A","")</f>
        <v/>
      </c>
      <c r="AB3" s="35">
        <f>IF('WFC Table'!$D$8="Straight",2,0)</f>
        <v>0</v>
      </c>
    </row>
    <row r="4" spans="1:29" ht="13.5" thickBot="1" x14ac:dyDescent="0.25">
      <c r="A4" s="105" t="s">
        <v>331</v>
      </c>
      <c r="B4" s="19" t="s">
        <v>41</v>
      </c>
      <c r="C4" s="20" t="s">
        <v>90</v>
      </c>
      <c r="D4" s="20" t="s">
        <v>92</v>
      </c>
      <c r="E4" s="20" t="s">
        <v>91</v>
      </c>
      <c r="F4" s="20" t="s">
        <v>92</v>
      </c>
      <c r="G4" s="20" t="s">
        <v>93</v>
      </c>
      <c r="H4" s="20" t="s">
        <v>166</v>
      </c>
      <c r="I4" s="20" t="s">
        <v>166</v>
      </c>
      <c r="J4" s="20" t="s">
        <v>166</v>
      </c>
      <c r="K4" s="73" t="s">
        <v>58</v>
      </c>
      <c r="L4" s="3"/>
      <c r="R4" s="5"/>
      <c r="T4" s="20" t="s">
        <v>218</v>
      </c>
      <c r="V4" s="11" t="s">
        <v>34</v>
      </c>
      <c r="W4" s="11" t="s">
        <v>26</v>
      </c>
      <c r="X4" s="11" t="s">
        <v>29</v>
      </c>
      <c r="AA4" s="20" t="str">
        <f>IF('WFC Table'!$C$8="Flanged Forged","A","")</f>
        <v/>
      </c>
      <c r="AB4" s="36">
        <f>IF('WFC Table'!$D$8="Tapered",3,0)</f>
        <v>3</v>
      </c>
    </row>
    <row r="5" spans="1:29" x14ac:dyDescent="0.2">
      <c r="A5" s="104" t="s">
        <v>332</v>
      </c>
      <c r="C5" s="20" t="s">
        <v>94</v>
      </c>
      <c r="D5" s="20" t="s">
        <v>96</v>
      </c>
      <c r="E5" s="20" t="s">
        <v>328</v>
      </c>
      <c r="F5" s="20" t="s">
        <v>96</v>
      </c>
      <c r="G5" s="29"/>
      <c r="H5" s="20" t="s">
        <v>114</v>
      </c>
      <c r="I5" s="20" t="s">
        <v>114</v>
      </c>
      <c r="J5" s="20" t="s">
        <v>114</v>
      </c>
      <c r="K5" s="73" t="s">
        <v>59</v>
      </c>
      <c r="L5" s="3"/>
      <c r="R5" s="5"/>
      <c r="V5" s="13" t="s">
        <v>35</v>
      </c>
      <c r="W5" s="11" t="s">
        <v>27</v>
      </c>
      <c r="X5" s="13" t="s">
        <v>30</v>
      </c>
      <c r="AA5" s="20" t="str">
        <f>IF('WFC Table'!$C$8="Lap Joint / Van Stone","B","")</f>
        <v/>
      </c>
    </row>
    <row r="6" spans="1:29" x14ac:dyDescent="0.2">
      <c r="A6" s="105" t="s">
        <v>333</v>
      </c>
      <c r="B6" s="2"/>
      <c r="C6" s="20" t="s">
        <v>97</v>
      </c>
      <c r="D6" s="2"/>
      <c r="E6" s="20" t="s">
        <v>95</v>
      </c>
      <c r="F6" s="2"/>
      <c r="G6" s="2"/>
      <c r="I6" s="2"/>
      <c r="J6" s="2"/>
      <c r="K6" s="73" t="s">
        <v>60</v>
      </c>
      <c r="L6" s="3"/>
      <c r="M6" s="2"/>
      <c r="N6" s="2"/>
      <c r="O6" s="2"/>
      <c r="P6" s="2"/>
      <c r="Q6" s="2"/>
      <c r="R6" s="8"/>
      <c r="S6" s="2"/>
      <c r="U6" s="2"/>
      <c r="V6" s="11" t="s">
        <v>36</v>
      </c>
      <c r="W6" s="2"/>
      <c r="X6" s="11" t="s">
        <v>31</v>
      </c>
      <c r="AA6" s="20" t="str">
        <f>IF('WFC Table'!$C$8="Socket-Weld","C","")</f>
        <v/>
      </c>
    </row>
    <row r="7" spans="1:29" ht="14.25" x14ac:dyDescent="0.2">
      <c r="A7" s="104" t="s">
        <v>38</v>
      </c>
      <c r="C7" s="20" t="s">
        <v>99</v>
      </c>
      <c r="E7" s="20" t="s">
        <v>98</v>
      </c>
      <c r="K7" s="73" t="s">
        <v>61</v>
      </c>
      <c r="L7" s="3"/>
      <c r="O7" s="86" t="s">
        <v>272</v>
      </c>
      <c r="R7" s="5"/>
      <c r="V7" s="11" t="s">
        <v>37</v>
      </c>
      <c r="AA7" s="20" t="str">
        <f>IF('WFC Table'!$C$8="Threaded","D","")</f>
        <v/>
      </c>
    </row>
    <row r="8" spans="1:29" ht="15" thickBot="1" x14ac:dyDescent="0.25">
      <c r="A8" s="105" t="s">
        <v>257</v>
      </c>
      <c r="C8" s="20" t="s">
        <v>101</v>
      </c>
      <c r="E8" s="20" t="s">
        <v>166</v>
      </c>
      <c r="K8" s="73" t="s">
        <v>63</v>
      </c>
      <c r="O8" s="86" t="s">
        <v>273</v>
      </c>
      <c r="AA8" s="20" t="str">
        <f>IF('WFC Table'!$C$8="Weld In","E","")</f>
        <v>E</v>
      </c>
    </row>
    <row r="9" spans="1:29" ht="13.5" thickBot="1" x14ac:dyDescent="0.25">
      <c r="A9" s="2"/>
      <c r="B9" s="2"/>
      <c r="C9" s="20" t="s">
        <v>103</v>
      </c>
      <c r="D9" s="2"/>
      <c r="E9" s="20" t="s">
        <v>168</v>
      </c>
      <c r="F9" s="2"/>
      <c r="G9" s="2"/>
      <c r="H9" s="2"/>
      <c r="I9" s="2"/>
      <c r="J9" s="2"/>
      <c r="K9" s="22" t="s">
        <v>43</v>
      </c>
      <c r="U9" s="2"/>
      <c r="V9" s="2"/>
      <c r="W9" s="2"/>
      <c r="X9" s="2"/>
      <c r="AA9" s="32" t="str">
        <f>CONCATENATE(AA2,AA3,AA4,AA5,AA6,AA7,AA8)</f>
        <v>E</v>
      </c>
      <c r="AB9" s="33">
        <f>SUM(AB2:AB4)</f>
        <v>3</v>
      </c>
      <c r="AC9" s="37" t="str">
        <f>CONCATENATE("Graphics!"&amp;"$",AA9,"$",AB9)</f>
        <v>Graphics!$E$3</v>
      </c>
    </row>
    <row r="10" spans="1:29" x14ac:dyDescent="0.2">
      <c r="C10" s="20" t="s">
        <v>105</v>
      </c>
      <c r="E10" s="20" t="s">
        <v>170</v>
      </c>
      <c r="K10" s="22" t="s">
        <v>42</v>
      </c>
    </row>
    <row r="11" spans="1:29" x14ac:dyDescent="0.2">
      <c r="C11" s="20" t="s">
        <v>107</v>
      </c>
      <c r="E11" s="20" t="s">
        <v>329</v>
      </c>
      <c r="K11" s="22" t="s">
        <v>44</v>
      </c>
    </row>
    <row r="12" spans="1:29" x14ac:dyDescent="0.2">
      <c r="C12" s="20" t="s">
        <v>109</v>
      </c>
      <c r="E12" s="20" t="s">
        <v>172</v>
      </c>
      <c r="K12" s="22" t="s">
        <v>45</v>
      </c>
    </row>
    <row r="13" spans="1:29" x14ac:dyDescent="0.2">
      <c r="A13" s="2"/>
      <c r="C13" s="20" t="s">
        <v>111</v>
      </c>
      <c r="D13" s="2"/>
      <c r="E13" s="20" t="s">
        <v>174</v>
      </c>
      <c r="F13" s="2"/>
      <c r="G13" s="2"/>
      <c r="H13" s="2"/>
      <c r="I13" s="2"/>
      <c r="J13" s="2"/>
      <c r="K13" s="22" t="s">
        <v>48</v>
      </c>
      <c r="V13" s="2"/>
      <c r="W13" s="2"/>
      <c r="X13" s="2"/>
    </row>
    <row r="14" spans="1:29" x14ac:dyDescent="0.2">
      <c r="C14" s="20" t="s">
        <v>304</v>
      </c>
      <c r="E14" s="20" t="s">
        <v>176</v>
      </c>
      <c r="K14" s="22" t="s">
        <v>47</v>
      </c>
    </row>
    <row r="15" spans="1:29" x14ac:dyDescent="0.2">
      <c r="C15" s="20" t="s">
        <v>305</v>
      </c>
      <c r="E15" s="20" t="s">
        <v>178</v>
      </c>
      <c r="K15" s="22" t="s">
        <v>49</v>
      </c>
    </row>
    <row r="16" spans="1:29" x14ac:dyDescent="0.2">
      <c r="A16" s="2"/>
      <c r="C16" s="20" t="s">
        <v>306</v>
      </c>
      <c r="E16" s="20" t="s">
        <v>180</v>
      </c>
      <c r="K16" s="22" t="s">
        <v>50</v>
      </c>
      <c r="V16" s="2"/>
      <c r="X16" s="2"/>
    </row>
    <row r="17" spans="2:25" x14ac:dyDescent="0.2">
      <c r="C17" s="20" t="s">
        <v>307</v>
      </c>
      <c r="E17" s="20" t="s">
        <v>100</v>
      </c>
      <c r="K17" s="22" t="s">
        <v>52</v>
      </c>
      <c r="W17" s="3"/>
      <c r="Y17" s="8"/>
    </row>
    <row r="18" spans="2:25" x14ac:dyDescent="0.2">
      <c r="C18" s="20" t="s">
        <v>308</v>
      </c>
      <c r="E18" s="20" t="s">
        <v>102</v>
      </c>
      <c r="K18" s="22" t="s">
        <v>54</v>
      </c>
      <c r="W18" s="3"/>
      <c r="Y18" s="5"/>
    </row>
    <row r="19" spans="2:25" x14ac:dyDescent="0.2">
      <c r="C19" s="20" t="s">
        <v>309</v>
      </c>
      <c r="E19" s="20" t="s">
        <v>104</v>
      </c>
      <c r="K19" s="22" t="s">
        <v>235</v>
      </c>
      <c r="V19" s="2"/>
      <c r="W19" s="3"/>
      <c r="Y19" s="5"/>
    </row>
    <row r="20" spans="2:25" x14ac:dyDescent="0.2">
      <c r="C20" s="20" t="s">
        <v>310</v>
      </c>
      <c r="E20" s="20" t="s">
        <v>106</v>
      </c>
      <c r="K20" s="22" t="s">
        <v>236</v>
      </c>
      <c r="T20" s="4"/>
      <c r="W20" s="3"/>
      <c r="Y20" s="5"/>
    </row>
    <row r="21" spans="2:25" x14ac:dyDescent="0.2">
      <c r="C21" s="20" t="s">
        <v>311</v>
      </c>
      <c r="E21" s="20" t="s">
        <v>108</v>
      </c>
      <c r="K21" s="22" t="s">
        <v>65</v>
      </c>
      <c r="T21" s="4"/>
      <c r="W21" s="3"/>
      <c r="X21" s="5"/>
      <c r="Y21" s="5"/>
    </row>
    <row r="22" spans="2:25" x14ac:dyDescent="0.2">
      <c r="B22" s="5"/>
      <c r="C22" s="20" t="s">
        <v>312</v>
      </c>
      <c r="E22" s="20" t="s">
        <v>110</v>
      </c>
      <c r="K22" s="22" t="s">
        <v>237</v>
      </c>
      <c r="L22" s="9"/>
      <c r="R22" s="3"/>
      <c r="T22" s="4"/>
      <c r="W22" s="3"/>
      <c r="X22" s="5"/>
      <c r="Y22" s="5"/>
    </row>
    <row r="23" spans="2:25" x14ac:dyDescent="0.2">
      <c r="B23" s="5"/>
      <c r="C23" s="20" t="s">
        <v>313</v>
      </c>
      <c r="E23" s="20" t="s">
        <v>337</v>
      </c>
      <c r="K23" s="22" t="s">
        <v>69</v>
      </c>
      <c r="L23" s="9"/>
    </row>
    <row r="24" spans="2:25" x14ac:dyDescent="0.2">
      <c r="B24" s="5"/>
      <c r="C24" s="20" t="s">
        <v>314</v>
      </c>
      <c r="E24" s="20" t="s">
        <v>112</v>
      </c>
      <c r="K24" s="22" t="s">
        <v>67</v>
      </c>
      <c r="L24" s="9"/>
    </row>
    <row r="25" spans="2:25" x14ac:dyDescent="0.2">
      <c r="B25" s="5"/>
      <c r="C25" s="20" t="s">
        <v>315</v>
      </c>
      <c r="E25" s="20" t="s">
        <v>113</v>
      </c>
      <c r="K25" s="22" t="s">
        <v>66</v>
      </c>
      <c r="L25" s="9"/>
    </row>
    <row r="26" spans="2:25" x14ac:dyDescent="0.2">
      <c r="B26" s="5"/>
      <c r="C26" s="20" t="s">
        <v>116</v>
      </c>
      <c r="E26" s="20" t="s">
        <v>338</v>
      </c>
      <c r="K26" s="22" t="s">
        <v>68</v>
      </c>
      <c r="L26" s="9"/>
    </row>
    <row r="27" spans="2:25" x14ac:dyDescent="0.2">
      <c r="B27" s="5"/>
      <c r="C27" s="20" t="s">
        <v>118</v>
      </c>
      <c r="E27" s="20" t="s">
        <v>114</v>
      </c>
      <c r="K27" s="22" t="s">
        <v>71</v>
      </c>
      <c r="L27" s="9"/>
    </row>
    <row r="28" spans="2:25" x14ac:dyDescent="0.2">
      <c r="B28" s="5"/>
      <c r="C28" s="20" t="s">
        <v>120</v>
      </c>
      <c r="E28" s="20" t="s">
        <v>115</v>
      </c>
      <c r="K28" s="22" t="s">
        <v>70</v>
      </c>
      <c r="L28" s="9"/>
    </row>
    <row r="29" spans="2:25" x14ac:dyDescent="0.2">
      <c r="B29" s="5"/>
      <c r="C29" s="20" t="s">
        <v>121</v>
      </c>
      <c r="E29" s="20" t="s">
        <v>339</v>
      </c>
      <c r="K29" s="22" t="s">
        <v>46</v>
      </c>
      <c r="L29" s="9"/>
    </row>
    <row r="30" spans="2:25" x14ac:dyDescent="0.2">
      <c r="B30" s="5"/>
      <c r="C30" s="20" t="s">
        <v>123</v>
      </c>
      <c r="E30" s="20" t="s">
        <v>117</v>
      </c>
      <c r="K30" s="22" t="s">
        <v>72</v>
      </c>
      <c r="L30" s="9"/>
      <c r="S30" s="3"/>
      <c r="T30" s="3"/>
      <c r="U30" s="3"/>
      <c r="V30" s="3"/>
      <c r="W30" s="3"/>
      <c r="X30" s="3"/>
    </row>
    <row r="31" spans="2:25" x14ac:dyDescent="0.2">
      <c r="B31" s="5"/>
      <c r="C31" s="20" t="s">
        <v>125</v>
      </c>
      <c r="E31" s="20" t="s">
        <v>119</v>
      </c>
      <c r="K31" s="22" t="s">
        <v>51</v>
      </c>
      <c r="L31" s="9"/>
      <c r="S31" s="3"/>
      <c r="T31" s="3"/>
      <c r="U31" s="3"/>
      <c r="V31" s="3"/>
      <c r="W31" s="3"/>
      <c r="X31" s="3"/>
    </row>
    <row r="32" spans="2:25" x14ac:dyDescent="0.2">
      <c r="B32" s="5"/>
      <c r="C32" s="20" t="s">
        <v>316</v>
      </c>
      <c r="E32" s="20" t="s">
        <v>340</v>
      </c>
      <c r="K32" s="22" t="s">
        <v>53</v>
      </c>
      <c r="L32" s="9"/>
      <c r="S32" s="6"/>
      <c r="T32" s="6"/>
      <c r="U32" s="6"/>
      <c r="V32" s="4"/>
      <c r="W32" s="4"/>
      <c r="X32" s="4"/>
    </row>
    <row r="33" spans="2:30" ht="14.25" x14ac:dyDescent="0.2">
      <c r="B33" s="5"/>
      <c r="C33" s="20" t="s">
        <v>317</v>
      </c>
      <c r="E33" s="20" t="s">
        <v>122</v>
      </c>
      <c r="K33" s="22" t="s">
        <v>238</v>
      </c>
      <c r="L33" s="9"/>
      <c r="S33" s="7"/>
      <c r="T33" s="6"/>
      <c r="U33" s="3"/>
      <c r="V33" s="3"/>
      <c r="W33" s="3"/>
      <c r="X33" s="3"/>
    </row>
    <row r="34" spans="2:30" x14ac:dyDescent="0.2">
      <c r="B34" s="5"/>
      <c r="C34" s="20" t="s">
        <v>318</v>
      </c>
      <c r="E34" s="20" t="s">
        <v>124</v>
      </c>
      <c r="K34" s="22" t="s">
        <v>74</v>
      </c>
      <c r="L34" s="9"/>
      <c r="S34" s="3"/>
      <c r="T34" s="3"/>
      <c r="U34" s="3"/>
      <c r="V34" s="3"/>
      <c r="W34" s="3"/>
      <c r="X34" s="3"/>
    </row>
    <row r="35" spans="2:30" x14ac:dyDescent="0.2">
      <c r="B35" s="5"/>
      <c r="C35" s="20" t="s">
        <v>319</v>
      </c>
      <c r="E35" s="20" t="s">
        <v>341</v>
      </c>
      <c r="K35" s="22" t="s">
        <v>73</v>
      </c>
      <c r="L35" s="9"/>
      <c r="S35" s="3"/>
      <c r="T35" s="3"/>
      <c r="U35" s="3"/>
      <c r="V35" s="3"/>
      <c r="W35" s="3"/>
      <c r="X35" s="3"/>
    </row>
    <row r="36" spans="2:30" x14ac:dyDescent="0.2">
      <c r="B36" s="5"/>
      <c r="C36" s="20" t="s">
        <v>320</v>
      </c>
      <c r="E36" s="20" t="s">
        <v>127</v>
      </c>
      <c r="K36" s="22" t="s">
        <v>239</v>
      </c>
      <c r="L36" s="9"/>
      <c r="S36" s="3"/>
      <c r="T36" s="3"/>
      <c r="U36" s="3"/>
      <c r="V36" s="3"/>
      <c r="W36" s="3"/>
      <c r="X36" s="3"/>
    </row>
    <row r="37" spans="2:30" x14ac:dyDescent="0.2">
      <c r="B37" s="5"/>
      <c r="C37" s="20" t="s">
        <v>321</v>
      </c>
      <c r="E37" s="20" t="s">
        <v>129</v>
      </c>
      <c r="K37" s="22" t="s">
        <v>240</v>
      </c>
      <c r="L37" s="9"/>
      <c r="S37" s="3"/>
      <c r="T37" s="3"/>
      <c r="U37" s="3"/>
      <c r="V37" s="3"/>
      <c r="W37" s="3"/>
      <c r="X37" s="3"/>
    </row>
    <row r="38" spans="2:30" x14ac:dyDescent="0.2">
      <c r="B38" s="5"/>
      <c r="C38" s="20" t="s">
        <v>126</v>
      </c>
      <c r="E38" s="20" t="s">
        <v>342</v>
      </c>
      <c r="K38" s="22" t="s">
        <v>241</v>
      </c>
      <c r="L38" s="9"/>
      <c r="S38" s="8"/>
      <c r="T38" s="5"/>
      <c r="U38" s="5"/>
      <c r="V38" s="5"/>
      <c r="W38" s="5"/>
      <c r="X38" s="5"/>
    </row>
    <row r="39" spans="2:30" x14ac:dyDescent="0.2">
      <c r="C39" s="20" t="s">
        <v>128</v>
      </c>
      <c r="E39" s="20" t="s">
        <v>132</v>
      </c>
      <c r="K39" s="22" t="s">
        <v>79</v>
      </c>
      <c r="L39" s="9"/>
      <c r="S39" s="8"/>
      <c r="T39" s="5"/>
      <c r="U39" s="5"/>
      <c r="V39" s="5"/>
      <c r="W39" s="5"/>
      <c r="X39" s="5"/>
    </row>
    <row r="40" spans="2:30" x14ac:dyDescent="0.2">
      <c r="C40" s="20" t="s">
        <v>130</v>
      </c>
      <c r="E40" s="20" t="s">
        <v>134</v>
      </c>
      <c r="K40" s="22" t="s">
        <v>80</v>
      </c>
      <c r="L40" s="9"/>
      <c r="S40" s="8"/>
      <c r="T40" s="5"/>
      <c r="U40" s="5"/>
      <c r="V40" s="5"/>
      <c r="W40" s="5"/>
      <c r="X40" s="5"/>
    </row>
    <row r="41" spans="2:30" x14ac:dyDescent="0.2">
      <c r="C41" s="20" t="s">
        <v>131</v>
      </c>
      <c r="E41" s="20" t="s">
        <v>343</v>
      </c>
      <c r="K41" s="22" t="s">
        <v>78</v>
      </c>
      <c r="L41" s="9"/>
      <c r="S41" s="8"/>
      <c r="T41" s="5"/>
      <c r="U41" s="5"/>
      <c r="V41" s="5"/>
      <c r="W41" s="5"/>
      <c r="X41" s="5"/>
    </row>
    <row r="42" spans="2:30" x14ac:dyDescent="0.2">
      <c r="C42" s="20" t="s">
        <v>133</v>
      </c>
      <c r="E42" s="20" t="s">
        <v>136</v>
      </c>
      <c r="K42" s="20" t="s">
        <v>242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2:30" x14ac:dyDescent="0.2">
      <c r="C43" s="20" t="s">
        <v>135</v>
      </c>
      <c r="E43" s="20" t="s">
        <v>137</v>
      </c>
      <c r="K43" s="20" t="s">
        <v>243</v>
      </c>
    </row>
    <row r="44" spans="2:30" x14ac:dyDescent="0.2">
      <c r="C44" s="20" t="s">
        <v>322</v>
      </c>
      <c r="E44" s="20" t="s">
        <v>344</v>
      </c>
      <c r="K44" s="20" t="s">
        <v>244</v>
      </c>
    </row>
    <row r="45" spans="2:30" x14ac:dyDescent="0.2">
      <c r="C45" s="20" t="s">
        <v>323</v>
      </c>
      <c r="E45" s="20" t="s">
        <v>138</v>
      </c>
      <c r="K45" s="20" t="s">
        <v>245</v>
      </c>
    </row>
    <row r="46" spans="2:30" x14ac:dyDescent="0.2">
      <c r="C46" s="20" t="s">
        <v>324</v>
      </c>
      <c r="E46" s="20" t="s">
        <v>139</v>
      </c>
      <c r="K46" s="20" t="s">
        <v>246</v>
      </c>
    </row>
    <row r="47" spans="2:30" x14ac:dyDescent="0.2">
      <c r="C47" s="20" t="s">
        <v>325</v>
      </c>
      <c r="E47" s="20" t="s">
        <v>140</v>
      </c>
      <c r="K47" s="20" t="s">
        <v>81</v>
      </c>
    </row>
    <row r="48" spans="2:30" x14ac:dyDescent="0.2">
      <c r="C48" s="20" t="s">
        <v>326</v>
      </c>
      <c r="E48" s="20" t="s">
        <v>142</v>
      </c>
      <c r="K48" s="20" t="s">
        <v>247</v>
      </c>
    </row>
    <row r="49" spans="3:11" x14ac:dyDescent="0.2">
      <c r="C49" s="20" t="s">
        <v>327</v>
      </c>
      <c r="E49" s="20" t="s">
        <v>144</v>
      </c>
      <c r="K49" s="20" t="s">
        <v>248</v>
      </c>
    </row>
    <row r="50" spans="3:11" x14ac:dyDescent="0.2">
      <c r="C50" s="20" t="s">
        <v>141</v>
      </c>
      <c r="E50" s="20" t="s">
        <v>146</v>
      </c>
      <c r="K50" s="20" t="s">
        <v>64</v>
      </c>
    </row>
    <row r="51" spans="3:11" x14ac:dyDescent="0.2">
      <c r="C51" s="20" t="s">
        <v>143</v>
      </c>
      <c r="E51" s="20" t="s">
        <v>148</v>
      </c>
      <c r="K51" s="20" t="s">
        <v>77</v>
      </c>
    </row>
    <row r="52" spans="3:11" x14ac:dyDescent="0.2">
      <c r="C52" s="20" t="s">
        <v>145</v>
      </c>
      <c r="E52" s="20" t="s">
        <v>150</v>
      </c>
      <c r="K52" s="20" t="s">
        <v>249</v>
      </c>
    </row>
    <row r="53" spans="3:11" x14ac:dyDescent="0.2">
      <c r="C53" s="20" t="s">
        <v>147</v>
      </c>
      <c r="E53" s="20" t="s">
        <v>152</v>
      </c>
      <c r="K53" s="20" t="s">
        <v>75</v>
      </c>
    </row>
    <row r="54" spans="3:11" x14ac:dyDescent="0.2">
      <c r="C54" s="20" t="s">
        <v>149</v>
      </c>
      <c r="E54" s="20" t="s">
        <v>154</v>
      </c>
      <c r="K54" s="20" t="s">
        <v>76</v>
      </c>
    </row>
    <row r="55" spans="3:11" x14ac:dyDescent="0.2">
      <c r="C55" s="20" t="s">
        <v>151</v>
      </c>
      <c r="E55" s="20" t="s">
        <v>156</v>
      </c>
      <c r="K55" s="20" t="s">
        <v>55</v>
      </c>
    </row>
    <row r="56" spans="3:11" x14ac:dyDescent="0.2">
      <c r="C56" s="20" t="s">
        <v>153</v>
      </c>
      <c r="E56" s="20" t="s">
        <v>158</v>
      </c>
      <c r="K56" s="20" t="s">
        <v>250</v>
      </c>
    </row>
    <row r="57" spans="3:11" x14ac:dyDescent="0.2">
      <c r="C57" s="20" t="s">
        <v>155</v>
      </c>
      <c r="E57" s="20" t="s">
        <v>160</v>
      </c>
      <c r="K57" s="20" t="s">
        <v>251</v>
      </c>
    </row>
    <row r="58" spans="3:11" x14ac:dyDescent="0.2">
      <c r="C58" s="20" t="s">
        <v>157</v>
      </c>
      <c r="E58" s="20" t="s">
        <v>162</v>
      </c>
      <c r="K58" s="20" t="s">
        <v>252</v>
      </c>
    </row>
    <row r="59" spans="3:11" x14ac:dyDescent="0.2">
      <c r="C59" s="20" t="s">
        <v>159</v>
      </c>
      <c r="E59" s="20" t="s">
        <v>164</v>
      </c>
      <c r="K59" s="20" t="s">
        <v>62</v>
      </c>
    </row>
    <row r="60" spans="3:11" x14ac:dyDescent="0.2">
      <c r="C60" s="20" t="s">
        <v>161</v>
      </c>
    </row>
    <row r="61" spans="3:11" x14ac:dyDescent="0.2">
      <c r="C61" s="20" t="s">
        <v>163</v>
      </c>
    </row>
    <row r="62" spans="3:11" x14ac:dyDescent="0.2">
      <c r="C62" s="20" t="s">
        <v>165</v>
      </c>
    </row>
    <row r="63" spans="3:11" x14ac:dyDescent="0.2">
      <c r="C63" s="20" t="s">
        <v>167</v>
      </c>
    </row>
    <row r="64" spans="3:11" x14ac:dyDescent="0.2">
      <c r="C64" s="20" t="s">
        <v>169</v>
      </c>
    </row>
    <row r="65" spans="3:3" x14ac:dyDescent="0.2">
      <c r="C65" s="20" t="s">
        <v>171</v>
      </c>
    </row>
    <row r="66" spans="3:3" x14ac:dyDescent="0.2">
      <c r="C66" s="20" t="s">
        <v>173</v>
      </c>
    </row>
    <row r="67" spans="3:3" x14ac:dyDescent="0.2">
      <c r="C67" s="20" t="s">
        <v>175</v>
      </c>
    </row>
    <row r="68" spans="3:3" x14ac:dyDescent="0.2">
      <c r="C68" s="20" t="s">
        <v>177</v>
      </c>
    </row>
    <row r="69" spans="3:3" x14ac:dyDescent="0.2">
      <c r="C69" s="20" t="s">
        <v>179</v>
      </c>
    </row>
    <row r="70" spans="3:3" x14ac:dyDescent="0.2">
      <c r="C70" s="20" t="s">
        <v>181</v>
      </c>
    </row>
    <row r="71" spans="3:3" x14ac:dyDescent="0.2">
      <c r="C71" s="20" t="s">
        <v>182</v>
      </c>
    </row>
    <row r="72" spans="3:3" x14ac:dyDescent="0.2">
      <c r="C72" s="20" t="s">
        <v>183</v>
      </c>
    </row>
    <row r="73" spans="3:3" x14ac:dyDescent="0.2">
      <c r="C73" s="20" t="s">
        <v>184</v>
      </c>
    </row>
    <row r="74" spans="3:3" x14ac:dyDescent="0.2">
      <c r="C74" s="20" t="s">
        <v>185</v>
      </c>
    </row>
    <row r="75" spans="3:3" x14ac:dyDescent="0.2">
      <c r="C75" s="20" t="s">
        <v>186</v>
      </c>
    </row>
    <row r="76" spans="3:3" x14ac:dyDescent="0.2">
      <c r="C76" s="20" t="s">
        <v>187</v>
      </c>
    </row>
    <row r="77" spans="3:3" x14ac:dyDescent="0.2">
      <c r="C77" s="20" t="s">
        <v>188</v>
      </c>
    </row>
    <row r="78" spans="3:3" x14ac:dyDescent="0.2">
      <c r="C78" s="20" t="s">
        <v>189</v>
      </c>
    </row>
    <row r="79" spans="3:3" x14ac:dyDescent="0.2">
      <c r="C79" s="20" t="s">
        <v>190</v>
      </c>
    </row>
    <row r="80" spans="3:3" x14ac:dyDescent="0.2">
      <c r="C80" s="20" t="s">
        <v>191</v>
      </c>
    </row>
    <row r="81" spans="3:3" x14ac:dyDescent="0.2">
      <c r="C81" s="20" t="s">
        <v>192</v>
      </c>
    </row>
    <row r="82" spans="3:3" x14ac:dyDescent="0.2">
      <c r="C82" s="20" t="s">
        <v>193</v>
      </c>
    </row>
    <row r="83" spans="3:3" x14ac:dyDescent="0.2">
      <c r="C83" s="20" t="s">
        <v>194</v>
      </c>
    </row>
    <row r="84" spans="3:3" x14ac:dyDescent="0.2">
      <c r="C84" s="20" t="s">
        <v>195</v>
      </c>
    </row>
    <row r="85" spans="3:3" x14ac:dyDescent="0.2">
      <c r="C85" s="20" t="s">
        <v>196</v>
      </c>
    </row>
    <row r="86" spans="3:3" x14ac:dyDescent="0.2">
      <c r="C86" s="20" t="s">
        <v>197</v>
      </c>
    </row>
    <row r="87" spans="3:3" x14ac:dyDescent="0.2">
      <c r="C87" s="20" t="s">
        <v>198</v>
      </c>
    </row>
    <row r="88" spans="3:3" x14ac:dyDescent="0.2">
      <c r="C88" s="20" t="s">
        <v>199</v>
      </c>
    </row>
    <row r="89" spans="3:3" x14ac:dyDescent="0.2">
      <c r="C89" s="20" t="s">
        <v>200</v>
      </c>
    </row>
    <row r="90" spans="3:3" x14ac:dyDescent="0.2">
      <c r="C90" s="20" t="s">
        <v>201</v>
      </c>
    </row>
    <row r="91" spans="3:3" ht="15" x14ac:dyDescent="0.25">
      <c r="C91" s="102" t="s">
        <v>202</v>
      </c>
    </row>
    <row r="92" spans="3:3" ht="15" x14ac:dyDescent="0.25">
      <c r="C92" s="102" t="s">
        <v>203</v>
      </c>
    </row>
    <row r="93" spans="3:3" ht="15" x14ac:dyDescent="0.25">
      <c r="C93" s="102" t="s">
        <v>204</v>
      </c>
    </row>
    <row r="94" spans="3:3" ht="15" x14ac:dyDescent="0.25">
      <c r="C94" s="102" t="s">
        <v>205</v>
      </c>
    </row>
    <row r="95" spans="3:3" ht="15" x14ac:dyDescent="0.25">
      <c r="C95" s="102" t="s">
        <v>206</v>
      </c>
    </row>
    <row r="96" spans="3:3" ht="15" x14ac:dyDescent="0.25">
      <c r="C96" s="102" t="s">
        <v>207</v>
      </c>
    </row>
    <row r="97" spans="3:3" ht="15" x14ac:dyDescent="0.25">
      <c r="C97" s="102" t="s">
        <v>208</v>
      </c>
    </row>
    <row r="98" spans="3:3" ht="15" x14ac:dyDescent="0.25">
      <c r="C98" s="102" t="s">
        <v>209</v>
      </c>
    </row>
    <row r="99" spans="3:3" ht="15" x14ac:dyDescent="0.25">
      <c r="C99" s="102" t="s">
        <v>210</v>
      </c>
    </row>
    <row r="100" spans="3:3" ht="15" x14ac:dyDescent="0.25">
      <c r="C100" s="102" t="s">
        <v>211</v>
      </c>
    </row>
    <row r="101" spans="3:3" ht="15" x14ac:dyDescent="0.25">
      <c r="C101" s="102" t="s">
        <v>212</v>
      </c>
    </row>
    <row r="102" spans="3:3" ht="15" x14ac:dyDescent="0.25">
      <c r="C102" s="102" t="s">
        <v>213</v>
      </c>
    </row>
    <row r="103" spans="3:3" ht="15" x14ac:dyDescent="0.25">
      <c r="C103" s="102" t="s">
        <v>277</v>
      </c>
    </row>
    <row r="104" spans="3:3" ht="15" x14ac:dyDescent="0.25">
      <c r="C104" s="102" t="s">
        <v>278</v>
      </c>
    </row>
    <row r="105" spans="3:3" ht="15" x14ac:dyDescent="0.25">
      <c r="C105" s="102" t="s">
        <v>279</v>
      </c>
    </row>
    <row r="106" spans="3:3" ht="15" x14ac:dyDescent="0.25">
      <c r="C106" s="102" t="s">
        <v>280</v>
      </c>
    </row>
    <row r="107" spans="3:3" ht="15" x14ac:dyDescent="0.25">
      <c r="C107" s="102" t="s">
        <v>281</v>
      </c>
    </row>
    <row r="108" spans="3:3" ht="15" x14ac:dyDescent="0.25">
      <c r="C108" s="102" t="s">
        <v>282</v>
      </c>
    </row>
    <row r="109" spans="3:3" ht="15" x14ac:dyDescent="0.25">
      <c r="C109" s="102" t="s">
        <v>283</v>
      </c>
    </row>
    <row r="110" spans="3:3" ht="15" x14ac:dyDescent="0.25">
      <c r="C110" s="102" t="s">
        <v>284</v>
      </c>
    </row>
    <row r="111" spans="3:3" ht="15" x14ac:dyDescent="0.25">
      <c r="C111" s="102" t="s">
        <v>285</v>
      </c>
    </row>
    <row r="112" spans="3:3" ht="15" x14ac:dyDescent="0.25">
      <c r="C112" s="102" t="s">
        <v>286</v>
      </c>
    </row>
    <row r="113" spans="3:3" ht="15" x14ac:dyDescent="0.25">
      <c r="C113" s="102" t="s">
        <v>287</v>
      </c>
    </row>
    <row r="114" spans="3:3" ht="15" x14ac:dyDescent="0.25">
      <c r="C114" s="102" t="s">
        <v>288</v>
      </c>
    </row>
    <row r="115" spans="3:3" ht="15" x14ac:dyDescent="0.25">
      <c r="C115" s="102" t="s">
        <v>289</v>
      </c>
    </row>
    <row r="116" spans="3:3" ht="15" x14ac:dyDescent="0.25">
      <c r="C116" s="102" t="s">
        <v>290</v>
      </c>
    </row>
    <row r="117" spans="3:3" ht="15" x14ac:dyDescent="0.25">
      <c r="C117" s="102" t="s">
        <v>291</v>
      </c>
    </row>
    <row r="118" spans="3:3" ht="15" x14ac:dyDescent="0.25">
      <c r="C118" s="102" t="s">
        <v>292</v>
      </c>
    </row>
    <row r="119" spans="3:3" ht="15" x14ac:dyDescent="0.25">
      <c r="C119" s="102" t="s">
        <v>293</v>
      </c>
    </row>
    <row r="120" spans="3:3" ht="15" x14ac:dyDescent="0.25">
      <c r="C120" s="102" t="s">
        <v>294</v>
      </c>
    </row>
    <row r="121" spans="3:3" ht="15" x14ac:dyDescent="0.25">
      <c r="C121" s="102" t="s">
        <v>295</v>
      </c>
    </row>
    <row r="122" spans="3:3" ht="15" x14ac:dyDescent="0.25">
      <c r="C122" s="102" t="s">
        <v>296</v>
      </c>
    </row>
    <row r="123" spans="3:3" ht="15" x14ac:dyDescent="0.25">
      <c r="C123" s="102" t="s">
        <v>297</v>
      </c>
    </row>
    <row r="124" spans="3:3" ht="15" x14ac:dyDescent="0.25">
      <c r="C124" s="102" t="s">
        <v>298</v>
      </c>
    </row>
    <row r="125" spans="3:3" ht="15" x14ac:dyDescent="0.2">
      <c r="C125" s="103" t="s">
        <v>299</v>
      </c>
    </row>
    <row r="126" spans="3:3" ht="15" x14ac:dyDescent="0.25">
      <c r="C126" s="102" t="s">
        <v>300</v>
      </c>
    </row>
    <row r="127" spans="3:3" ht="15" x14ac:dyDescent="0.25">
      <c r="C127" s="102" t="s">
        <v>301</v>
      </c>
    </row>
    <row r="128" spans="3:3" ht="15" x14ac:dyDescent="0.25">
      <c r="C128" s="102" t="s">
        <v>302</v>
      </c>
    </row>
    <row r="129" spans="3:3" ht="15" x14ac:dyDescent="0.25">
      <c r="C129" s="102" t="s">
        <v>303</v>
      </c>
    </row>
  </sheetData>
  <sheetProtection sheet="1" objects="1" scenarios="1" selectLockedCells="1" selectUnlockedCells="1"/>
  <autoFilter ref="A1:AD1"/>
  <dataValidations count="2">
    <dataValidation type="list" allowBlank="1" showInputMessage="1" showErrorMessage="1" sqref="A2:A3">
      <formula1>MountingType</formula1>
    </dataValidation>
    <dataValidation type="list" allowBlank="1" showInputMessage="1" showErrorMessage="1" sqref="A4:A8">
      <formula1>$AI$15:$AI$21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3"/>
  <sheetViews>
    <sheetView workbookViewId="0">
      <selection activeCell="F1" sqref="F1"/>
    </sheetView>
  </sheetViews>
  <sheetFormatPr baseColWidth="10" defaultRowHeight="12.75" x14ac:dyDescent="0.2"/>
  <cols>
    <col min="1" max="1" width="40.85546875" customWidth="1"/>
    <col min="2" max="3" width="41.140625" customWidth="1"/>
    <col min="4" max="4" width="42.7109375" customWidth="1"/>
    <col min="5" max="5" width="43.140625" customWidth="1"/>
  </cols>
  <sheetData>
    <row r="1" ht="207" customHeight="1" x14ac:dyDescent="0.2"/>
    <row r="2" ht="215.25" customHeight="1" x14ac:dyDescent="0.2"/>
    <row r="3" ht="207.75" customHeight="1" x14ac:dyDescent="0.2"/>
  </sheetData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11</vt:i4>
      </vt:variant>
    </vt:vector>
  </HeadingPairs>
  <TitlesOfParts>
    <vt:vector size="14" baseType="lpstr">
      <vt:lpstr>WFC Table</vt:lpstr>
      <vt:lpstr>Dropdown</vt:lpstr>
      <vt:lpstr>Graphics</vt:lpstr>
      <vt:lpstr>'WFC Table'!Druckbereich</vt:lpstr>
      <vt:lpstr>'WFC Table'!Drucktitel</vt:lpstr>
      <vt:lpstr>Flanged</vt:lpstr>
      <vt:lpstr>Flanged1</vt:lpstr>
      <vt:lpstr>Length_Diameters</vt:lpstr>
      <vt:lpstr>Socket_Weld</vt:lpstr>
      <vt:lpstr>Socket_Weld1</vt:lpstr>
      <vt:lpstr>threaded</vt:lpstr>
      <vt:lpstr>Threaded1</vt:lpstr>
      <vt:lpstr>Weld_In</vt:lpstr>
      <vt:lpstr>Weld_In1</vt:lpstr>
    </vt:vector>
  </TitlesOfParts>
  <Company>Ashcroft Instruments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Trilling</dc:creator>
  <cp:lastModifiedBy>Yannick Bönsch</cp:lastModifiedBy>
  <cp:lastPrinted>2017-07-25T09:39:05Z</cp:lastPrinted>
  <dcterms:created xsi:type="dcterms:W3CDTF">2013-06-18T11:14:24Z</dcterms:created>
  <dcterms:modified xsi:type="dcterms:W3CDTF">2017-08-02T12:40:57Z</dcterms:modified>
</cp:coreProperties>
</file>